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arrietguest\Desktop\"/>
    </mc:Choice>
  </mc:AlternateContent>
  <xr:revisionPtr revIDLastSave="0" documentId="8_{3D317507-D401-4AF4-8793-DDB822BE8DAC}" xr6:coauthVersionLast="47" xr6:coauthVersionMax="47" xr10:uidLastSave="{00000000-0000-0000-0000-000000000000}"/>
  <bookViews>
    <workbookView xWindow="-110" yWindow="-110" windowWidth="19420" windowHeight="11620" tabRatio="500" xr2:uid="{00000000-000D-0000-FFFF-FFFF00000000}"/>
  </bookViews>
  <sheets>
    <sheet name="Participation Collection Sheet" sheetId="14" r:id="rId1"/>
    <sheet name="Definition of Participant Type" sheetId="12" r:id="rId2"/>
    <sheet name="Sheet2" sheetId="2" state="hidden" r:id="rId3"/>
    <sheet name="result areas" sheetId="11" state="hidden" r:id="rId4"/>
    <sheet name="recommendation score calc" sheetId="4" state="hidden" r:id="rId5"/>
    <sheet name="Original Template- FOR INTERNAL" sheetId="1"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4" i="14" l="1"/>
  <c r="L15" i="14"/>
  <c r="L16" i="14"/>
  <c r="L17" i="14"/>
  <c r="L13" i="14"/>
  <c r="B49" i="14"/>
  <c r="B101" i="14"/>
  <c r="H79" i="14"/>
  <c r="H69" i="14"/>
  <c r="H59" i="14"/>
  <c r="F49" i="14"/>
  <c r="E49" i="14"/>
  <c r="D49" i="14"/>
  <c r="C49" i="14"/>
  <c r="G28" i="14"/>
  <c r="K18" i="14"/>
  <c r="J18" i="14"/>
  <c r="I18" i="14"/>
  <c r="H18" i="14"/>
  <c r="G18" i="14"/>
  <c r="L18" i="14" s="1"/>
  <c r="A100" i="14"/>
  <c r="A99" i="14"/>
  <c r="A98" i="14"/>
  <c r="A97" i="14"/>
  <c r="A96" i="14"/>
  <c r="A95" i="14"/>
  <c r="A94" i="14"/>
  <c r="A93" i="14"/>
  <c r="E89" i="14"/>
  <c r="G79" i="14"/>
  <c r="F59" i="14"/>
  <c r="B93" i="1"/>
  <c r="C93" i="1"/>
  <c r="B94" i="1"/>
  <c r="C94" i="1"/>
  <c r="B95" i="1"/>
  <c r="C95" i="1"/>
  <c r="B96" i="1"/>
  <c r="C96" i="1"/>
  <c r="B97" i="1"/>
  <c r="C97" i="1"/>
  <c r="B98" i="1"/>
  <c r="C98" i="1"/>
  <c r="B99" i="1"/>
  <c r="C99" i="1"/>
  <c r="B100" i="1"/>
  <c r="C100" i="1"/>
  <c r="B101" i="1"/>
  <c r="C101" i="1"/>
  <c r="B102" i="1"/>
  <c r="C102" i="1"/>
  <c r="D103" i="1"/>
  <c r="G17" i="1"/>
  <c r="G16" i="1"/>
  <c r="G15" i="1"/>
  <c r="G14" i="1"/>
  <c r="G13" i="1"/>
  <c r="L18" i="1"/>
  <c r="K18" i="1"/>
  <c r="J18" i="1"/>
  <c r="I18" i="1"/>
  <c r="H18" i="1"/>
  <c r="H69" i="1"/>
  <c r="F89" i="1"/>
  <c r="F59" i="1"/>
  <c r="H79" i="1"/>
  <c r="C103" i="1" l="1"/>
  <c r="G18" i="1"/>
  <c r="E16" i="2"/>
  <c r="E40" i="2" l="1"/>
  <c r="E36" i="2"/>
  <c r="E32" i="2"/>
  <c r="E28" i="2"/>
  <c r="E24" i="2"/>
  <c r="E20" i="2"/>
  <c r="E38" i="2"/>
  <c r="E30" i="2"/>
  <c r="E22" i="2"/>
  <c r="E41" i="2"/>
  <c r="E37" i="2"/>
  <c r="E29" i="2"/>
  <c r="E25" i="2"/>
  <c r="E39" i="2"/>
  <c r="E35" i="2"/>
  <c r="E31" i="2"/>
  <c r="E27" i="2"/>
  <c r="E23" i="2"/>
  <c r="E19" i="2"/>
  <c r="E34" i="2"/>
  <c r="E26" i="2"/>
  <c r="E45" i="2"/>
  <c r="E33" i="2"/>
  <c r="E21" i="2"/>
  <c r="G28" i="1"/>
  <c r="E69" i="2" l="1"/>
  <c r="E65" i="2"/>
  <c r="E61" i="2"/>
  <c r="E57" i="2"/>
  <c r="E53" i="2"/>
  <c r="E48" i="2"/>
  <c r="E55" i="2"/>
  <c r="E50" i="2"/>
  <c r="E66" i="2"/>
  <c r="E58" i="2"/>
  <c r="E54" i="2"/>
  <c r="E49" i="2"/>
  <c r="E68" i="2"/>
  <c r="E64" i="2"/>
  <c r="E60" i="2"/>
  <c r="E56" i="2"/>
  <c r="E52" i="2"/>
  <c r="E47" i="2"/>
  <c r="E67" i="2"/>
  <c r="E63" i="2"/>
  <c r="E59" i="2"/>
  <c r="E51" i="2"/>
  <c r="E62" i="2"/>
  <c r="H49" i="1"/>
  <c r="G49" i="1"/>
  <c r="F49" i="1"/>
  <c r="B48" i="1"/>
  <c r="B47" i="1"/>
  <c r="B46" i="1"/>
  <c r="B45" i="1"/>
  <c r="B44" i="1"/>
  <c r="B43" i="1"/>
  <c r="B42" i="1"/>
  <c r="B41" i="1"/>
  <c r="B40" i="1"/>
  <c r="B39" i="1"/>
  <c r="B38" i="1"/>
  <c r="B37" i="1"/>
  <c r="B36" i="1"/>
  <c r="B35" i="1"/>
  <c r="B34" i="1"/>
  <c r="B33" i="1"/>
  <c r="B32" i="1"/>
  <c r="D49" i="1" l="1"/>
  <c r="E49" i="1"/>
  <c r="C45" i="1"/>
  <c r="C46" i="1"/>
  <c r="C47" i="1"/>
  <c r="C48" i="1"/>
  <c r="C33" i="1" l="1"/>
  <c r="C34" i="1"/>
  <c r="C35" i="1"/>
  <c r="C36" i="1"/>
  <c r="C37" i="1"/>
  <c r="C38" i="1"/>
  <c r="C39" i="1"/>
  <c r="C40" i="1"/>
  <c r="C41" i="1"/>
  <c r="C42" i="1"/>
  <c r="C43" i="1"/>
  <c r="C44" i="1"/>
  <c r="C32" i="1" l="1"/>
  <c r="C49" i="1" s="1"/>
  <c r="D4" i="4" l="1"/>
  <c r="D6" i="4"/>
  <c r="D5" i="4"/>
  <c r="D7" i="4" l="1"/>
</calcChain>
</file>

<file path=xl/sharedStrings.xml><?xml version="1.0" encoding="utf-8"?>
<sst xmlns="http://schemas.openxmlformats.org/spreadsheetml/2006/main" count="1226" uniqueCount="267">
  <si>
    <t>Audience and Engagement Collection Form</t>
  </si>
  <si>
    <t>Instructions</t>
  </si>
  <si>
    <t>Please fill in the audience and engagement numbers for each of your funded activities.
Please ask your British Council representative for any support needed.
For activity in multiple locations, you should have received a form with multiple tabs.
There is also a tab which contains the definition of audience or participant type.</t>
  </si>
  <si>
    <t>Arts</t>
  </si>
  <si>
    <t>Country / Location e.g. India West</t>
  </si>
  <si>
    <t>Project name e.g. Active Citizens</t>
  </si>
  <si>
    <t>Project Dates</t>
  </si>
  <si>
    <t>Project WBS (internal use only) e.g. A/01234/01</t>
  </si>
  <si>
    <t>This line is intentionally blank</t>
  </si>
  <si>
    <t>EVENT: VIRTUAL LIVE BY GENDER</t>
  </si>
  <si>
    <t>Please select from drop down list for each category</t>
  </si>
  <si>
    <t>Name of Event</t>
  </si>
  <si>
    <t>Content type</t>
  </si>
  <si>
    <t>Result Source</t>
  </si>
  <si>
    <t>Platform Delivery</t>
  </si>
  <si>
    <t>Audience Indicator</t>
  </si>
  <si>
    <t>Female</t>
  </si>
  <si>
    <t>Male</t>
  </si>
  <si>
    <t>Prefer not to say</t>
  </si>
  <si>
    <t>Other</t>
  </si>
  <si>
    <t>Not Available</t>
  </si>
  <si>
    <t xml:space="preserve">Total </t>
  </si>
  <si>
    <t>Please select</t>
  </si>
  <si>
    <t>TOTAL</t>
  </si>
  <si>
    <t>EVENT: VIRTUAL RECORDED</t>
  </si>
  <si>
    <t>Total</t>
  </si>
  <si>
    <t>Recorded - no live interaction</t>
  </si>
  <si>
    <t>Attendance report generated from the platform</t>
  </si>
  <si>
    <t>EVENT: FACE TO FACE INDIVIDUALS BY GENDER</t>
  </si>
  <si>
    <t>Audience indicator</t>
  </si>
  <si>
    <t>Arts Leaders</t>
  </si>
  <si>
    <t>Further Education Leaders</t>
  </si>
  <si>
    <t>Tertiary Leader</t>
  </si>
  <si>
    <t>Thought Leaders</t>
  </si>
  <si>
    <t>Tourism Leaders</t>
  </si>
  <si>
    <t>School Leaders</t>
  </si>
  <si>
    <t>Government Leaders</t>
  </si>
  <si>
    <t>Community Leaders</t>
  </si>
  <si>
    <t>CSO/ NGO Leaders</t>
  </si>
  <si>
    <t>Teachers</t>
  </si>
  <si>
    <t>Trainers</t>
  </si>
  <si>
    <t>Students Overseas</t>
  </si>
  <si>
    <t>Students UK</t>
  </si>
  <si>
    <t>Cultural Heritage Practitioner &amp; Professionals</t>
  </si>
  <si>
    <t>Artists Overseas</t>
  </si>
  <si>
    <t>Artists UK</t>
  </si>
  <si>
    <t>Community Members</t>
  </si>
  <si>
    <t>EVENT: EXHIBITION, FESTIVAL &amp; FAIR ATTENDEES</t>
  </si>
  <si>
    <t xml:space="preserve">Event Name 
</t>
  </si>
  <si>
    <t>Title of Event</t>
  </si>
  <si>
    <t>Event type</t>
  </si>
  <si>
    <t>Venue type</t>
  </si>
  <si>
    <r>
      <rPr>
        <b/>
        <sz val="14"/>
        <color theme="0"/>
        <rFont val="Arial"/>
        <family val="2"/>
      </rPr>
      <t>Financial Quarter</t>
    </r>
    <r>
      <rPr>
        <sz val="14"/>
        <color theme="0"/>
        <rFont val="Arial"/>
        <family val="2"/>
      </rPr>
      <t xml:space="preserve">
Q1- April to June
Q2- July- Sept
Q3- Oct to Dec
Q4- Jan to March</t>
    </r>
  </si>
  <si>
    <t xml:space="preserve">If you have selected Ticketed events- enter the number of audience at the event
</t>
  </si>
  <si>
    <t xml:space="preserve">
If you have selected Non Ticketed- enter the number of days the event took place over</t>
  </si>
  <si>
    <t>EVENT: RADIO LISTENERS</t>
  </si>
  <si>
    <t>Channel type</t>
  </si>
  <si>
    <t>Broadcast Length</t>
  </si>
  <si>
    <r>
      <rPr>
        <b/>
        <sz val="14"/>
        <color rgb="FFFFFFFF"/>
        <rFont val="Arial"/>
        <family val="2"/>
      </rPr>
      <t xml:space="preserve">Financial Quarter
</t>
    </r>
    <r>
      <rPr>
        <sz val="14"/>
        <color rgb="FFFFFFFF"/>
        <rFont val="Arial"/>
        <family val="2"/>
      </rPr>
      <t>Q1- April to June
Q2- July to Sept
Q3- Oct to Dec
Q4- Jan to March</t>
    </r>
  </si>
  <si>
    <t>If you have selected Results from Broadcaster, enter the number of audience reached</t>
  </si>
  <si>
    <t>EVENT: TV VIEWERSHIP</t>
  </si>
  <si>
    <t>EVENT: PUBLICATION READERS</t>
  </si>
  <si>
    <t>Title of Publication</t>
  </si>
  <si>
    <t>Total publication audience reached</t>
  </si>
  <si>
    <t xml:space="preserve">- </t>
  </si>
  <si>
    <t>NON UK ORGANISATIONS ONLY</t>
  </si>
  <si>
    <t>Organisation Type</t>
  </si>
  <si>
    <t>Number of Non UK Organisations</t>
  </si>
  <si>
    <t>UK ORGANISATIONS ONLY</t>
  </si>
  <si>
    <t>Organisation Name</t>
  </si>
  <si>
    <t>Type of Organisation</t>
  </si>
  <si>
    <t xml:space="preserve">Town/ City </t>
  </si>
  <si>
    <t>Postcode</t>
  </si>
  <si>
    <t>type of relationship</t>
  </si>
  <si>
    <t>There are no further lines to complete</t>
  </si>
  <si>
    <t>AUDIENCE DEFINITIONS GUIDANCE</t>
  </si>
  <si>
    <t>Definitions of Individual types</t>
  </si>
  <si>
    <t>Types of groups</t>
  </si>
  <si>
    <t>Definition</t>
  </si>
  <si>
    <t>Arts Leaders are people who hold senior positions within Arts.
They exercise a high degree of influence and decision making authority e.g.
     Directors of Museums
     Directors of Arts/Cultural Centers
     Directors of Festivals
     Artistic Directors
     Director of Art Galleries</t>
  </si>
  <si>
    <t>Artists (Non UK)</t>
  </si>
  <si>
    <t>Non UK based Artists participating in project activity e.g.
delivering  in project, performance, workshop activity, showcases e.g.
     musicians
     authors
     poets
     creative and cultural students
     Arts sector teachers (dance teachers at dance schools, art teachers)
     Arts organisation producers
     craft masters
     artisans</t>
  </si>
  <si>
    <t>Artists (UK)</t>
  </si>
  <si>
    <t>UK based Artists participating in project activity e.g.
delivering  in project, performance, workshop activity, showcases e.g.
     musicians
     authors
     poets
     creative and cultural students
     Arts sector teachers (dance teachers at dance schools, art teachers)
     craft masters
     artisans</t>
  </si>
  <si>
    <t>Entrepreneurs</t>
  </si>
  <si>
    <t>Entrepreneurs are participants in project activity working across the activity groups below e.g.
     policy dialogues
     capacity building
     grant dispersal projects</t>
  </si>
  <si>
    <t>Community Leaders are people who hold senior positions within their Communities. They exercise a high degree of influence and decision making authority e.g.
     Community Heads, Community Associations e.g. Religious leaders,
     Village Development Committee Leaders
     Heads of Villages
     Members of Resident Welfare Association (RWAs)
     Chairman/President/Secretary of community group/society</t>
  </si>
  <si>
    <t>Further Education – Leaders</t>
  </si>
  <si>
    <t>Further Education Leaders are people who hold senior positions within Further Education. They exercise a high degree of influence and decision making authority e.g.
     Heads of Colleges e.g. professional/vocational
     Heads of academic and professional recognition bodies
     Heads of networks and associations e.g. teachers, parents and students
     Presidents of further education associations
     Directors of Exam Boards</t>
  </si>
  <si>
    <t>Tertiary Leaders</t>
  </si>
  <si>
    <t>Tertiary Leaders are people who hold senior positions within Tertiary Education. They exercise a high degree of influence and decision making authority e.g.
     Universities Directors
     Deans, Rectors, Vice-Rectors
     Presidents of Higher Education Consortia or Associations
     Heads of Open Universities
     Proctors
     University Head of Departments
     University Vice Chancellors
     Directors of Exam Boards
     Heads of networks and associations e.g. teachers, parents and students</t>
  </si>
  <si>
    <r>
      <rPr>
        <sz val="12"/>
        <color rgb="FF212121"/>
        <rFont val="Arial"/>
        <family val="2"/>
      </rPr>
      <t xml:space="preserve">Thought Leaders are individuals recognised as an authority in a specialized field whose expertise and opinions are both sought and informed.   </t>
    </r>
    <r>
      <rPr>
        <sz val="12"/>
        <color theme="1"/>
        <rFont val="Arial"/>
        <family val="2"/>
      </rPr>
      <t>They exercise a high degree of influence and decision making authority e.g.
     Influencing and shaping policy in country/on a specific issue.
     Develop new evidence, frameworks or strategies to help tackle economic, social, environmental and cultural challenges (at a local or global level).
     Innovate, advocate for and inspire new ideas or ways of working e.g. think tank.</t>
    </r>
  </si>
  <si>
    <t>Tourism Leaders are senior management within the tourism sector (both public and private) participating in project activity e.g.
     Visit Britain
     In country tourism management and promotion
     Tourism Networks</t>
  </si>
  <si>
    <t>School Leaders are people who hold senior positions within their Schools. They exercise a high degree of influence and decision making authority e.g.
     Head Teachers/Headmasters
     School Principals
     School Board Members
     Director of Schools e.g. Film and TV, Music, Theatre, Dance.
     Directors of Exam Boards
     Heads of networks and associations e.g. teachers, parents and students.</t>
  </si>
  <si>
    <r>
      <rPr>
        <sz val="12"/>
        <color rgb="FF000000"/>
        <rFont val="Arial"/>
        <family val="2"/>
      </rPr>
      <t>Government leaders are people who hold senior positions within Government They exercise a high degree of influence and decision making authority e.g.
     Ministers
     Ambassadors
     Heads of Department of Ministries
     Secretaries of state
     Mayors and Deputy Mayors e.g. Cities
     Members of Parliament e.g. European, National
     National or federal representatives e.g. MLA’s in District/Divisional secretaries
     Civic Leaders
     Director General of Commissions e.g. European, National
     Governors
     Cultural Attaches
     Secretary of government Departments e.g. Commissioner of Education
     Head of Municipal Corporations/Councils
     Local Council Chairperson</t>
    </r>
  </si>
  <si>
    <r>
      <rPr>
        <b/>
        <sz val="12"/>
        <color theme="0"/>
        <rFont val="Arial Nova"/>
        <family val="2"/>
      </rPr>
      <t>CSO/NGO
Leaders</t>
    </r>
  </si>
  <si>
    <t>CSO/NGO Leaders are people who hold senior positions within organisations. They exercise a high degree of influence and decision making authority e.g.
     NGO = Non-Governmental e.g. Directors, Governors
     CSO = Civil Society Organisation e.g. Directors, Governors
     Trustees and Members of Charities
     Trusts and Foundations</t>
  </si>
  <si>
    <t>Teachers participating in project activity e.g.
     teachers training to train other teachers
     teachers taking on responsibility for joint curriculum projects
     coaches training to train other coaches
     teachers and coaches taking professional development courses.</t>
  </si>
  <si>
    <t>Trainers participating in project activity e.g.
     capacity building workshops</t>
  </si>
  <si>
    <t>Students (NON UK)</t>
  </si>
  <si>
    <t>Higher Education students or school children taking part in UK programme activity</t>
  </si>
  <si>
    <t>Students (UK)</t>
  </si>
  <si>
    <t>Researchers</t>
  </si>
  <si>
    <t>Researchers are participants in project activity working across the activity groups below e.g.
     Building skills and capabilities to enhance their career, impact of their work etc.
     Encouraging collaboration</t>
  </si>
  <si>
    <t>Community members</t>
  </si>
  <si>
    <t>Community members participating in project activity who are living in a particular area/place or, are considered as a unit due to their common interests or social group e.g.
     Urban Community Members
     Rural Community Member
     Indigenous Groups
     Participants in social leadership/active citizenship programmes which enable them to participate in their communities more effectively
     Women involved in “safe spaces”  programmes to build their skills and confidence
     Participants involved in skills training/entrepreneurial skills that support their employment/incomes etc.</t>
  </si>
  <si>
    <t>BC produced</t>
  </si>
  <si>
    <t>Books</t>
  </si>
  <si>
    <t>Q1</t>
  </si>
  <si>
    <t>Ticketed event</t>
  </si>
  <si>
    <t>Indoor - small</t>
  </si>
  <si>
    <t>BC co-produced</t>
  </si>
  <si>
    <t>Booklet</t>
  </si>
  <si>
    <t>Q2</t>
  </si>
  <si>
    <t>Non-ticketed event</t>
  </si>
  <si>
    <t>Indoor - medium</t>
  </si>
  <si>
    <t>Partnership production</t>
  </si>
  <si>
    <t>Newspaper</t>
  </si>
  <si>
    <t>Q3</t>
  </si>
  <si>
    <t>Indoor - large</t>
  </si>
  <si>
    <t>Media mentions</t>
  </si>
  <si>
    <t>Magazine</t>
  </si>
  <si>
    <t>Q4</t>
  </si>
  <si>
    <t>Open air</t>
  </si>
  <si>
    <t>Touring / mobile</t>
  </si>
  <si>
    <t>Global broadcaster</t>
  </si>
  <si>
    <t>Statistics supplied from broadcaster = No</t>
  </si>
  <si>
    <t>Short (0-30mins)</t>
  </si>
  <si>
    <t>Regional broadcaster</t>
  </si>
  <si>
    <t>Statistics supplied from broadcaster = Yes</t>
  </si>
  <si>
    <t>Medium (31-60mins)</t>
  </si>
  <si>
    <t>National broadcaster</t>
  </si>
  <si>
    <t>Long (Greater than 60mins)</t>
  </si>
  <si>
    <t>Local broadcaster</t>
  </si>
  <si>
    <t>Arts L2 Indiicators</t>
  </si>
  <si>
    <t>Content/Event Type</t>
  </si>
  <si>
    <t>Platform delivery</t>
  </si>
  <si>
    <t>L2 Indicator</t>
  </si>
  <si>
    <t>Face to Face</t>
  </si>
  <si>
    <t>Online and Live two way - visual with verbal and audio interaction</t>
  </si>
  <si>
    <t>Insights report from Social media platform</t>
  </si>
  <si>
    <t>Microsoft Teams</t>
  </si>
  <si>
    <t>Online and Live two way - visual with instant comments only</t>
  </si>
  <si>
    <t>Result obtained from partner</t>
  </si>
  <si>
    <t>Zoom</t>
  </si>
  <si>
    <t>Online Live one way - audio only (phone conferencing)</t>
  </si>
  <si>
    <t>Skype</t>
  </si>
  <si>
    <t>Recorded- no live interaction</t>
  </si>
  <si>
    <t>Facebook live</t>
  </si>
  <si>
    <t>Instagram live</t>
  </si>
  <si>
    <t>Google meet</t>
  </si>
  <si>
    <t>Schools</t>
  </si>
  <si>
    <t>Tencent Live</t>
  </si>
  <si>
    <t>Organisations- Tertiary</t>
  </si>
  <si>
    <t>Periscope (Twitter)</t>
  </si>
  <si>
    <t>Organisations- Further Education</t>
  </si>
  <si>
    <t>Youtube</t>
  </si>
  <si>
    <t>Organisations- Heritage</t>
  </si>
  <si>
    <t>Vimeo</t>
  </si>
  <si>
    <t>Organisations- Arts</t>
  </si>
  <si>
    <t>Phone and Phone apps</t>
  </si>
  <si>
    <t>Organisations- CSO/ NGO</t>
  </si>
  <si>
    <t>Google Classrooms</t>
  </si>
  <si>
    <t>Organisations- tourism</t>
  </si>
  <si>
    <t>Moodle</t>
  </si>
  <si>
    <t>Government</t>
  </si>
  <si>
    <t>Wechat Live</t>
  </si>
  <si>
    <t>Tencent Meeting</t>
  </si>
  <si>
    <t>Weibo Live</t>
  </si>
  <si>
    <t>Bilibili</t>
  </si>
  <si>
    <t>Sina Weibo</t>
  </si>
  <si>
    <t>Zaiyi</t>
  </si>
  <si>
    <t>Facebook</t>
  </si>
  <si>
    <t>Instagram</t>
  </si>
  <si>
    <t>Twitter</t>
  </si>
  <si>
    <t>Tencent Video</t>
  </si>
  <si>
    <t>Please Select Result Area</t>
  </si>
  <si>
    <t>.</t>
  </si>
  <si>
    <t>CSO/NGO Leaders</t>
  </si>
  <si>
    <t>Students (Overseas)</t>
  </si>
  <si>
    <t>Cultural Heritage Practitioners &amp; Professionals</t>
  </si>
  <si>
    <t>Artists (Overseas)</t>
  </si>
  <si>
    <t>English</t>
  </si>
  <si>
    <t>TC Corporate Students</t>
  </si>
  <si>
    <t>Skills and Enterprise</t>
  </si>
  <si>
    <t>Higher Education and Science</t>
  </si>
  <si>
    <t>Civil Society and Justice</t>
  </si>
  <si>
    <t>Testing and Assessment</t>
  </si>
  <si>
    <t>Women and Girls</t>
  </si>
  <si>
    <t>Out of school children</t>
  </si>
  <si>
    <t>Organisations - Tertiary</t>
  </si>
  <si>
    <t>Organisations - Further Education</t>
  </si>
  <si>
    <t>Organisations - Heritage</t>
  </si>
  <si>
    <t>Organisations - Arts</t>
  </si>
  <si>
    <t>Organisations - CSO/NGO</t>
  </si>
  <si>
    <t>Organisations - Tourism</t>
  </si>
  <si>
    <t>Links</t>
  </si>
  <si>
    <t>Organisations - Exam Boards</t>
  </si>
  <si>
    <t>Virtual Live - Other</t>
  </si>
  <si>
    <t>Virtual Live - Arts Leaders</t>
  </si>
  <si>
    <t>Virtual Live - Further Education Leaders</t>
  </si>
  <si>
    <t>Virtual Live - Tertiary Leaders</t>
  </si>
  <si>
    <t>Virtual Live - Thought Leaders</t>
  </si>
  <si>
    <t>Virtual Live - Tourism Leaders</t>
  </si>
  <si>
    <t>Virtual Live - School Leaders</t>
  </si>
  <si>
    <t>Virtual Live - Government Leaders</t>
  </si>
  <si>
    <t>Virtual Live - Community Leaders</t>
  </si>
  <si>
    <t>Virtual Live - CSO/NGO Leaders</t>
  </si>
  <si>
    <t>Virtual Live - Teachers</t>
  </si>
  <si>
    <t>Virtual Live - Trainers</t>
  </si>
  <si>
    <t>Virtual Live - Students (Overseas)</t>
  </si>
  <si>
    <t>Virtual Live - Students (UK)</t>
  </si>
  <si>
    <t>Virtual Live - Cultural Heritage Practitioners &amp; Professionals</t>
  </si>
  <si>
    <t>Virtual Live - Artists (Overseas)</t>
  </si>
  <si>
    <t>Virtual Live - Artists (UK)</t>
  </si>
  <si>
    <t>Virtual Live - Community Members</t>
  </si>
  <si>
    <t>Virtual Live - TC Corporate Students</t>
  </si>
  <si>
    <t>Virtual Live - Researchers</t>
  </si>
  <si>
    <t>Virtual Live - Entrepreneurs</t>
  </si>
  <si>
    <t>Virtual Recorded - Other</t>
  </si>
  <si>
    <t>Virtual Recorded - Arts Leaders</t>
  </si>
  <si>
    <t>Virtual Recorded - Further Education Leaders</t>
  </si>
  <si>
    <t>Virtual Recorded - Tertiary Leaders</t>
  </si>
  <si>
    <t>Virtual Recorded - Thought Leaders</t>
  </si>
  <si>
    <t>Virtual Recorded - Tourism Leaders</t>
  </si>
  <si>
    <t>Virtual Recorded - School Leaders</t>
  </si>
  <si>
    <t>Virtual Recorded - Government Leaders</t>
  </si>
  <si>
    <t>Virtual Recorded - Community Leaders</t>
  </si>
  <si>
    <t>Virtual Recorded - CSO/NGO Leaders</t>
  </si>
  <si>
    <t>Virtual Recorded - Teachers</t>
  </si>
  <si>
    <t>Virtual Recorded - Trainers</t>
  </si>
  <si>
    <t>Virtual Recorded - Students (Overseas)</t>
  </si>
  <si>
    <t>Virtual Recorded - Students (UK)</t>
  </si>
  <si>
    <t>Virtual Recorded - Cultural Heritage Practitioners &amp; Professionals</t>
  </si>
  <si>
    <t>Virtual Recorded - Artists (Overseas)</t>
  </si>
  <si>
    <t>Virtual Recorded - Artists (UK)</t>
  </si>
  <si>
    <t>Virtual Recorded - Community Members</t>
  </si>
  <si>
    <t>Virtual Recorded - TC Corporate Students</t>
  </si>
  <si>
    <t>Virtual Recorded - Researchers</t>
  </si>
  <si>
    <t>Virtual Recorded - Entrepreneurs</t>
  </si>
  <si>
    <t>Promoters</t>
  </si>
  <si>
    <t>Neutrals</t>
  </si>
  <si>
    <t>Detractors</t>
  </si>
  <si>
    <t>Total responses</t>
  </si>
  <si>
    <t>EVENT AUDIENCE EVALUATION</t>
  </si>
  <si>
    <t>To add a line, please select the line below and right click. Select Insert Line Above.
Ensure the formula is copied by copying and pasting a line that has the drop down menus, and copy. Paste it into the line you have added.
For activity that takes place in a different location, please use a second tab.</t>
  </si>
  <si>
    <t>EVENT: EXHIBITION, FESTIVALS AND FAIRS ATTENDEES</t>
  </si>
  <si>
    <t>Financial year quarter</t>
  </si>
  <si>
    <t>For Ticketed events- enter the number of audience at the event)
For Non Ticketed- enter the number of days the event took place over</t>
  </si>
  <si>
    <t>QTR</t>
  </si>
  <si>
    <t>Total radio audience reached or minutes of broadcast</t>
  </si>
  <si>
    <t>Total TV audience reached or minutes of broadcast</t>
  </si>
  <si>
    <t>EVENT ORGANISATIONS OVERSEAS</t>
  </si>
  <si>
    <t>Overseas</t>
  </si>
  <si>
    <t>EVENT ORGANISATIONS UK</t>
  </si>
  <si>
    <t>Address</t>
  </si>
  <si>
    <t>Type</t>
  </si>
  <si>
    <t>Poetry United</t>
  </si>
  <si>
    <t>1 Kensington Road, London</t>
  </si>
  <si>
    <t>SW1 4AB</t>
  </si>
  <si>
    <t>Womens Writing Group</t>
  </si>
  <si>
    <t>1 Princes Street, Edinburgh</t>
  </si>
  <si>
    <t>EB18 6HH</t>
  </si>
  <si>
    <t>NGO</t>
  </si>
  <si>
    <t>Creative Scotland</t>
  </si>
  <si>
    <t>77 Arthur Way</t>
  </si>
  <si>
    <t>EB77 1QS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</si>
</sst>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3" x14ac:knownFonts="1">
    <font>
      <sz val="12"/>
      <color theme="1"/>
      <name val="Calibri"/>
      <family val="2"/>
      <scheme val="minor"/>
    </font>
    <font>
      <sz val="12"/>
      <color theme="1"/>
      <name val="Arial"/>
      <family val="2"/>
    </font>
    <font>
      <sz val="12"/>
      <color theme="1"/>
      <name val="Arial"/>
      <family val="2"/>
    </font>
    <font>
      <sz val="12"/>
      <color theme="1"/>
      <name val="Arial"/>
      <family val="2"/>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Arial"/>
      <family val="2"/>
    </font>
    <font>
      <sz val="11"/>
      <color theme="1"/>
      <name val="Calibri"/>
      <family val="2"/>
      <charset val="162"/>
      <scheme val="minor"/>
    </font>
    <font>
      <sz val="16"/>
      <color theme="1"/>
      <name val="Arial"/>
      <family val="2"/>
    </font>
    <font>
      <b/>
      <sz val="16"/>
      <color theme="0"/>
      <name val="Arial"/>
      <family val="2"/>
    </font>
    <font>
      <sz val="16"/>
      <color theme="0"/>
      <name val="Arial"/>
      <family val="2"/>
    </font>
    <font>
      <b/>
      <sz val="12"/>
      <color theme="1"/>
      <name val="Arial"/>
      <family val="2"/>
    </font>
    <font>
      <b/>
      <sz val="14"/>
      <color theme="0"/>
      <name val="Arial"/>
      <family val="2"/>
    </font>
    <font>
      <sz val="14"/>
      <color theme="1"/>
      <name val="Calibri"/>
      <family val="2"/>
      <scheme val="minor"/>
    </font>
    <font>
      <b/>
      <sz val="14"/>
      <color theme="1"/>
      <name val="Arial"/>
      <family val="2"/>
    </font>
    <font>
      <sz val="14"/>
      <color theme="1"/>
      <name val="Arial"/>
      <family val="2"/>
    </font>
    <font>
      <b/>
      <sz val="14"/>
      <color theme="1" tint="0.249977111117893"/>
      <name val="Arial"/>
      <family val="2"/>
    </font>
    <font>
      <b/>
      <sz val="14"/>
      <color theme="0"/>
      <name val="Calibri"/>
      <family val="2"/>
      <scheme val="minor"/>
    </font>
    <font>
      <sz val="14"/>
      <color theme="0"/>
      <name val="Arial"/>
      <family val="2"/>
    </font>
    <font>
      <sz val="14"/>
      <color theme="0"/>
      <name val="Calibri"/>
      <family val="2"/>
      <scheme val="minor"/>
    </font>
    <font>
      <sz val="14"/>
      <color rgb="FF000000"/>
      <name val="Arial"/>
      <family val="2"/>
    </font>
    <font>
      <b/>
      <sz val="12"/>
      <color theme="0"/>
      <name val="Arial"/>
      <family val="2"/>
    </font>
    <font>
      <sz val="12"/>
      <color rgb="FF000000"/>
      <name val="Arial"/>
      <family val="2"/>
    </font>
    <font>
      <sz val="11"/>
      <color theme="1"/>
      <name val="Calibri"/>
      <family val="2"/>
      <scheme val="minor"/>
    </font>
    <font>
      <sz val="14"/>
      <color rgb="FFFFFFFF"/>
      <name val="Arial"/>
      <family val="2"/>
    </font>
    <font>
      <b/>
      <sz val="14"/>
      <color rgb="FFFFFFFF"/>
      <name val="Arial"/>
      <family val="2"/>
    </font>
    <font>
      <b/>
      <sz val="14"/>
      <name val="Arial"/>
      <family val="2"/>
    </font>
    <font>
      <b/>
      <sz val="18"/>
      <color theme="0"/>
      <name val="Arial"/>
      <family val="2"/>
    </font>
    <font>
      <sz val="12"/>
      <color rgb="FF212121"/>
      <name val="Arial"/>
      <family val="2"/>
    </font>
    <font>
      <b/>
      <sz val="12"/>
      <color theme="0"/>
      <name val="Arial Nova"/>
      <family val="2"/>
    </font>
    <font>
      <sz val="14"/>
      <color rgb="FFFF00FF"/>
      <name val="Arial"/>
      <family val="2"/>
    </font>
  </fonts>
  <fills count="8">
    <fill>
      <patternFill patternType="none"/>
    </fill>
    <fill>
      <patternFill patternType="gray125"/>
    </fill>
    <fill>
      <patternFill patternType="solid">
        <fgColor rgb="FFCF1488"/>
        <bgColor indexed="64"/>
      </patternFill>
    </fill>
    <fill>
      <patternFill patternType="solid">
        <fgColor rgb="FF65338F"/>
        <bgColor indexed="64"/>
      </patternFill>
    </fill>
    <fill>
      <patternFill patternType="solid">
        <fgColor rgb="FF7030A0"/>
        <bgColor indexed="64"/>
      </patternFill>
    </fill>
    <fill>
      <patternFill patternType="solid">
        <fgColor theme="0"/>
        <bgColor indexed="64"/>
      </patternFill>
    </fill>
    <fill>
      <patternFill patternType="solid">
        <fgColor rgb="FF9558C7"/>
        <bgColor indexed="64"/>
      </patternFill>
    </fill>
    <fill>
      <patternFill patternType="solid">
        <fgColor rgb="FF65338F"/>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4F81BC"/>
      </left>
      <right/>
      <top style="thin">
        <color rgb="FF4F81BC"/>
      </top>
      <bottom style="thin">
        <color rgb="FF4F81BC"/>
      </bottom>
      <diagonal/>
    </border>
    <border>
      <left style="thin">
        <color rgb="FF4F81BC"/>
      </left>
      <right style="thin">
        <color rgb="FF4F81BC"/>
      </right>
      <top style="thin">
        <color rgb="FF4F81BC"/>
      </top>
      <bottom style="thin">
        <color rgb="FFD2DFED"/>
      </bottom>
      <diagonal/>
    </border>
    <border>
      <left style="thin">
        <color rgb="FF4F81BC"/>
      </left>
      <right style="thin">
        <color rgb="FF4F81BC"/>
      </right>
      <top style="thin">
        <color rgb="FFD2DFED"/>
      </top>
      <bottom style="thin">
        <color rgb="FFD2DFED"/>
      </bottom>
      <diagonal/>
    </border>
    <border>
      <left style="thin">
        <color rgb="FF4F81BC"/>
      </left>
      <right/>
      <top style="thin">
        <color rgb="FF4F81BC"/>
      </top>
      <bottom style="thin">
        <color rgb="FFD2DFED"/>
      </bottom>
      <diagonal/>
    </border>
    <border>
      <left style="thin">
        <color rgb="FF4F81BC"/>
      </left>
      <right style="thin">
        <color rgb="FF4F81BC"/>
      </right>
      <top style="thin">
        <color rgb="FFD2DFED"/>
      </top>
      <bottom style="thin">
        <color rgb="FF4F81BC"/>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164" fontId="4"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cellStyleXfs>
  <cellXfs count="159">
    <xf numFmtId="0" fontId="0" fillId="0" borderId="0" xfId="0"/>
    <xf numFmtId="0" fontId="5" fillId="0" borderId="0" xfId="0" applyFont="1"/>
    <xf numFmtId="1" fontId="0" fillId="0" borderId="0" xfId="0" applyNumberFormat="1"/>
    <xf numFmtId="0" fontId="8" fillId="0" borderId="0" xfId="0" applyFont="1"/>
    <xf numFmtId="0" fontId="3" fillId="0" borderId="0" xfId="0" applyFont="1"/>
    <xf numFmtId="0" fontId="10" fillId="0" borderId="1" xfId="0" applyFont="1" applyBorder="1"/>
    <xf numFmtId="0" fontId="16" fillId="0" borderId="0" xfId="0" applyFont="1"/>
    <xf numFmtId="0" fontId="18" fillId="0" borderId="0" xfId="0" applyFont="1"/>
    <xf numFmtId="0" fontId="17" fillId="0" borderId="0" xfId="0" applyFont="1"/>
    <xf numFmtId="0" fontId="16" fillId="0" borderId="0" xfId="0" applyFont="1" applyAlignment="1">
      <alignment horizontal="right" vertical="center"/>
    </xf>
    <xf numFmtId="0" fontId="14" fillId="3" borderId="2" xfId="0" applyFont="1" applyFill="1" applyBorder="1" applyAlignment="1">
      <alignment vertical="center"/>
    </xf>
    <xf numFmtId="0" fontId="16" fillId="0" borderId="1" xfId="0" applyFont="1" applyBorder="1" applyAlignment="1" applyProtection="1">
      <alignment horizontal="left" vertical="center"/>
      <protection locked="0"/>
    </xf>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7" fillId="0" borderId="1" xfId="0" applyFont="1" applyBorder="1" applyProtection="1">
      <protection locked="0"/>
    </xf>
    <xf numFmtId="164" fontId="20" fillId="3" borderId="1" xfId="1" applyFont="1" applyFill="1" applyBorder="1" applyAlignment="1">
      <alignment horizontal="center" vertical="center"/>
    </xf>
    <xf numFmtId="164" fontId="17" fillId="0" borderId="1" xfId="1"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1" xfId="0" applyFont="1" applyBorder="1"/>
    <xf numFmtId="164" fontId="17" fillId="0" borderId="0" xfId="1" applyFont="1" applyFill="1" applyBorder="1"/>
    <xf numFmtId="164" fontId="17" fillId="0" borderId="0" xfId="1" applyFont="1" applyBorder="1"/>
    <xf numFmtId="0" fontId="14" fillId="3" borderId="1" xfId="0" applyFont="1" applyFill="1" applyBorder="1"/>
    <xf numFmtId="164" fontId="17" fillId="3" borderId="1" xfId="1" applyFont="1" applyFill="1" applyBorder="1" applyAlignment="1">
      <alignment horizontal="center" vertical="center"/>
    </xf>
    <xf numFmtId="0" fontId="22" fillId="0" borderId="0" xfId="0" applyFont="1"/>
    <xf numFmtId="0" fontId="12" fillId="4" borderId="1" xfId="0" applyFont="1" applyFill="1" applyBorder="1" applyAlignment="1">
      <alignment horizontal="center"/>
    </xf>
    <xf numFmtId="0" fontId="25" fillId="0" borderId="0" xfId="0" applyFont="1"/>
    <xf numFmtId="0" fontId="17" fillId="5" borderId="0" xfId="0" applyFont="1" applyFill="1"/>
    <xf numFmtId="164" fontId="20" fillId="5" borderId="4" xfId="1" applyFont="1" applyFill="1" applyBorder="1" applyAlignment="1">
      <alignment horizontal="center" vertical="center"/>
    </xf>
    <xf numFmtId="164" fontId="20" fillId="5" borderId="0" xfId="1" applyFont="1" applyFill="1" applyBorder="1" applyAlignment="1">
      <alignment horizontal="center" vertical="center"/>
    </xf>
    <xf numFmtId="0" fontId="26" fillId="7" borderId="1" xfId="0" applyFont="1" applyFill="1" applyBorder="1" applyAlignment="1">
      <alignment horizontal="center" vertical="center"/>
    </xf>
    <xf numFmtId="0" fontId="22" fillId="0" borderId="1" xfId="0" applyFont="1" applyBorder="1"/>
    <xf numFmtId="0" fontId="26" fillId="7" borderId="1" xfId="0" applyFont="1" applyFill="1" applyBorder="1" applyAlignment="1">
      <alignment horizontal="center" vertical="center" wrapText="1"/>
    </xf>
    <xf numFmtId="0" fontId="22" fillId="0" borderId="1" xfId="0" applyFont="1" applyBorder="1" applyAlignment="1">
      <alignment horizontal="center" vertical="center"/>
    </xf>
    <xf numFmtId="0" fontId="14" fillId="2" borderId="2" xfId="0" applyFont="1" applyFill="1" applyBorder="1" applyAlignment="1" applyProtection="1">
      <alignment vertical="center"/>
      <protection locked="0"/>
    </xf>
    <xf numFmtId="164" fontId="20" fillId="3" borderId="2" xfId="1" applyFont="1" applyFill="1" applyBorder="1" applyAlignment="1">
      <alignment horizontal="center" vertical="center"/>
    </xf>
    <xf numFmtId="0" fontId="16" fillId="5" borderId="0" xfId="0" applyFont="1" applyFill="1"/>
    <xf numFmtId="164" fontId="17" fillId="5" borderId="0" xfId="1" applyFont="1" applyFill="1" applyBorder="1"/>
    <xf numFmtId="0" fontId="17" fillId="5" borderId="0" xfId="0" applyFont="1" applyFill="1" applyAlignment="1">
      <alignment horizontal="center" vertical="center" wrapText="1"/>
    </xf>
    <xf numFmtId="0" fontId="14" fillId="2" borderId="0" xfId="0" applyFont="1" applyFill="1" applyAlignment="1">
      <alignment horizontal="center" vertical="center"/>
    </xf>
    <xf numFmtId="0" fontId="17" fillId="0" borderId="9" xfId="0" applyFont="1" applyBorder="1" applyAlignment="1">
      <alignment horizontal="left"/>
    </xf>
    <xf numFmtId="0" fontId="17" fillId="0" borderId="1" xfId="0" applyFont="1" applyBorder="1" applyAlignment="1">
      <alignment horizontal="left"/>
    </xf>
    <xf numFmtId="0" fontId="14" fillId="3" borderId="5" xfId="0" applyFont="1" applyFill="1" applyBorder="1"/>
    <xf numFmtId="0" fontId="14" fillId="3" borderId="2" xfId="0" applyFont="1" applyFill="1" applyBorder="1"/>
    <xf numFmtId="0" fontId="16" fillId="5" borderId="0" xfId="0" applyFont="1" applyFill="1" applyAlignment="1">
      <alignment horizontal="right" vertical="center"/>
    </xf>
    <xf numFmtId="0" fontId="14" fillId="6" borderId="2" xfId="0" applyFont="1" applyFill="1" applyBorder="1" applyAlignment="1">
      <alignment vertical="center"/>
    </xf>
    <xf numFmtId="0" fontId="17" fillId="5" borderId="0" xfId="0" applyFont="1" applyFill="1" applyAlignment="1">
      <alignment horizontal="left"/>
    </xf>
    <xf numFmtId="0" fontId="17" fillId="0" borderId="0" xfId="0" applyFont="1" applyAlignment="1">
      <alignment horizontal="left"/>
    </xf>
    <xf numFmtId="0" fontId="20" fillId="4" borderId="0" xfId="0" applyFont="1" applyFill="1" applyAlignment="1">
      <alignment horizontal="center" vertical="center" wrapText="1"/>
    </xf>
    <xf numFmtId="0" fontId="20" fillId="3" borderId="1" xfId="0" applyFont="1" applyFill="1" applyBorder="1" applyAlignment="1">
      <alignment horizontal="left" vertical="center" wrapText="1"/>
    </xf>
    <xf numFmtId="164" fontId="20" fillId="3" borderId="5" xfId="1" applyFont="1" applyFill="1" applyBorder="1" applyAlignment="1">
      <alignment horizontal="center" vertical="center"/>
    </xf>
    <xf numFmtId="0" fontId="26" fillId="3" borderId="1" xfId="0" applyFont="1" applyFill="1" applyBorder="1" applyAlignment="1">
      <alignment horizontal="left" vertical="center" wrapText="1"/>
    </xf>
    <xf numFmtId="0" fontId="14" fillId="3" borderId="3" xfId="0" applyFont="1" applyFill="1" applyBorder="1"/>
    <xf numFmtId="0" fontId="14" fillId="2" borderId="8"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20" fillId="4" borderId="1" xfId="0" applyFont="1" applyFill="1" applyBorder="1" applyAlignment="1">
      <alignment horizontal="center"/>
    </xf>
    <xf numFmtId="0" fontId="20" fillId="4" borderId="2" xfId="0" applyFont="1" applyFill="1" applyBorder="1" applyAlignment="1">
      <alignment horizontal="center"/>
    </xf>
    <xf numFmtId="0" fontId="28" fillId="5" borderId="0" xfId="0" applyFont="1" applyFill="1" applyAlignment="1">
      <alignment vertical="center"/>
    </xf>
    <xf numFmtId="0" fontId="17" fillId="5" borderId="1" xfId="0" applyFont="1" applyFill="1" applyBorder="1"/>
    <xf numFmtId="0" fontId="29" fillId="2" borderId="0" xfId="0" applyFont="1" applyFill="1" applyAlignment="1">
      <alignment horizontal="left" vertical="center"/>
    </xf>
    <xf numFmtId="0" fontId="28" fillId="5" borderId="0" xfId="0" applyFont="1" applyFill="1" applyAlignment="1">
      <alignment horizontal="left" vertical="top" wrapText="1"/>
    </xf>
    <xf numFmtId="0" fontId="17" fillId="2" borderId="0" xfId="0" applyFont="1" applyFill="1"/>
    <xf numFmtId="0" fontId="14" fillId="3" borderId="5" xfId="0" applyFont="1" applyFill="1" applyBorder="1" applyAlignment="1">
      <alignment horizontal="left"/>
    </xf>
    <xf numFmtId="0" fontId="14" fillId="3" borderId="6" xfId="0" applyFont="1" applyFill="1" applyBorder="1" applyAlignment="1">
      <alignment horizontal="left"/>
    </xf>
    <xf numFmtId="0" fontId="14" fillId="3" borderId="7" xfId="0" applyFont="1" applyFill="1" applyBorder="1" applyAlignment="1">
      <alignment horizontal="left"/>
    </xf>
    <xf numFmtId="164" fontId="20" fillId="3" borderId="16" xfId="1" applyFont="1" applyFill="1" applyBorder="1" applyAlignment="1">
      <alignment horizontal="center" vertical="center"/>
    </xf>
    <xf numFmtId="0" fontId="26" fillId="7" borderId="16" xfId="0" applyFont="1" applyFill="1" applyBorder="1" applyAlignment="1">
      <alignment horizontal="center" vertical="center"/>
    </xf>
    <xf numFmtId="0" fontId="14" fillId="0" borderId="0" xfId="0" applyFont="1" applyAlignment="1">
      <alignment vertical="center"/>
    </xf>
    <xf numFmtId="0" fontId="20" fillId="3" borderId="17" xfId="0" applyFont="1" applyFill="1" applyBorder="1" applyAlignment="1">
      <alignment horizontal="center" vertical="center"/>
    </xf>
    <xf numFmtId="0" fontId="20" fillId="3" borderId="17" xfId="0" applyFont="1" applyFill="1" applyBorder="1" applyAlignment="1">
      <alignment horizontal="center" vertical="center" wrapText="1"/>
    </xf>
    <xf numFmtId="0" fontId="14" fillId="2" borderId="0" xfId="0" applyFont="1" applyFill="1"/>
    <xf numFmtId="0" fontId="14" fillId="2" borderId="10" xfId="0" applyFont="1" applyFill="1" applyBorder="1" applyAlignment="1">
      <alignment vertical="center"/>
    </xf>
    <xf numFmtId="0" fontId="13" fillId="0" borderId="0" xfId="0" applyFont="1"/>
    <xf numFmtId="0" fontId="4" fillId="0" borderId="0" xfId="0" applyFont="1"/>
    <xf numFmtId="0" fontId="2" fillId="0" borderId="12" xfId="0" applyFont="1" applyBorder="1" applyAlignment="1">
      <alignment horizontal="left" vertical="top" wrapText="1"/>
    </xf>
    <xf numFmtId="0" fontId="29" fillId="3" borderId="0" xfId="10" applyFont="1" applyFill="1" applyAlignment="1">
      <alignment vertical="top"/>
    </xf>
    <xf numFmtId="0" fontId="23" fillId="6" borderId="11" xfId="0" applyFont="1" applyFill="1" applyBorder="1" applyAlignment="1">
      <alignment vertical="top" wrapText="1"/>
    </xf>
    <xf numFmtId="0" fontId="14" fillId="0" borderId="0" xfId="0" applyFont="1" applyAlignment="1">
      <alignment horizontal="center" vertical="center"/>
    </xf>
    <xf numFmtId="0" fontId="32" fillId="2" borderId="0" xfId="0" applyFont="1" applyFill="1"/>
    <xf numFmtId="0" fontId="17" fillId="3" borderId="6" xfId="0" applyFont="1" applyFill="1" applyBorder="1"/>
    <xf numFmtId="0" fontId="17" fillId="3" borderId="7" xfId="0" applyFont="1" applyFill="1" applyBorder="1"/>
    <xf numFmtId="0" fontId="17" fillId="5" borderId="6" xfId="0" applyFont="1" applyFill="1" applyBorder="1"/>
    <xf numFmtId="0" fontId="17" fillId="5" borderId="0" xfId="0" applyFont="1" applyFill="1" applyAlignment="1">
      <alignment vertical="center"/>
    </xf>
    <xf numFmtId="0" fontId="22" fillId="0" borderId="19" xfId="0" applyFont="1" applyBorder="1"/>
    <xf numFmtId="0" fontId="17" fillId="0" borderId="17" xfId="0" applyFont="1" applyBorder="1" applyAlignment="1">
      <alignment horizontal="left"/>
    </xf>
    <xf numFmtId="0" fontId="20" fillId="3" borderId="3" xfId="0" applyFont="1" applyFill="1" applyBorder="1"/>
    <xf numFmtId="0" fontId="20" fillId="3" borderId="7" xfId="0" applyFont="1" applyFill="1" applyBorder="1"/>
    <xf numFmtId="0" fontId="14" fillId="4" borderId="6" xfId="0" applyFont="1" applyFill="1" applyBorder="1" applyAlignment="1">
      <alignment horizontal="left"/>
    </xf>
    <xf numFmtId="0" fontId="14" fillId="4" borderId="7" xfId="0" applyFont="1" applyFill="1" applyBorder="1" applyAlignment="1">
      <alignment horizontal="left"/>
    </xf>
    <xf numFmtId="0" fontId="14" fillId="2" borderId="2" xfId="0" applyFont="1" applyFill="1" applyBorder="1" applyAlignment="1" applyProtection="1">
      <alignment horizontal="left" vertical="center"/>
      <protection locked="0"/>
    </xf>
    <xf numFmtId="0" fontId="14" fillId="2" borderId="4" xfId="0" applyFont="1" applyFill="1" applyBorder="1" applyAlignment="1">
      <alignment horizontal="left" vertical="center"/>
    </xf>
    <xf numFmtId="0" fontId="17" fillId="0" borderId="10" xfId="0" applyFont="1" applyBorder="1" applyAlignment="1">
      <alignment horizontal="left"/>
    </xf>
    <xf numFmtId="0" fontId="17" fillId="0" borderId="10" xfId="0" applyFont="1" applyBorder="1"/>
    <xf numFmtId="0" fontId="23" fillId="3" borderId="11" xfId="0" applyFont="1" applyFill="1" applyBorder="1" applyAlignment="1">
      <alignment vertical="top" wrapText="1"/>
    </xf>
    <xf numFmtId="0" fontId="23" fillId="3" borderId="12" xfId="0" applyFont="1" applyFill="1" applyBorder="1" applyAlignment="1">
      <alignment horizontal="left" vertical="top" wrapText="1"/>
    </xf>
    <xf numFmtId="0" fontId="23" fillId="3" borderId="13" xfId="0" applyFont="1" applyFill="1" applyBorder="1" applyAlignment="1">
      <alignment horizontal="left" vertical="top" wrapText="1"/>
    </xf>
    <xf numFmtId="0" fontId="23" fillId="3" borderId="14" xfId="0" applyFont="1" applyFill="1" applyBorder="1" applyAlignment="1">
      <alignment vertical="top" wrapText="1"/>
    </xf>
    <xf numFmtId="0" fontId="23" fillId="3" borderId="15" xfId="0" applyFont="1" applyFill="1" applyBorder="1" applyAlignment="1">
      <alignment horizontal="left" vertical="top" wrapText="1"/>
    </xf>
    <xf numFmtId="0" fontId="2" fillId="0" borderId="0" xfId="0" applyFont="1"/>
    <xf numFmtId="164" fontId="17" fillId="0" borderId="1" xfId="1" applyFont="1" applyBorder="1" applyAlignment="1" applyProtection="1">
      <alignment horizontal="center" vertical="center"/>
      <protection locked="0"/>
    </xf>
    <xf numFmtId="164" fontId="14" fillId="3" borderId="3" xfId="0" applyNumberFormat="1" applyFont="1" applyFill="1" applyBorder="1" applyAlignment="1">
      <alignment horizontal="center"/>
    </xf>
    <xf numFmtId="0" fontId="14" fillId="3" borderId="3" xfId="0" applyFont="1" applyFill="1" applyBorder="1" applyAlignment="1">
      <alignment horizontal="center"/>
    </xf>
    <xf numFmtId="0" fontId="14" fillId="3" borderId="4" xfId="0" applyFont="1" applyFill="1" applyBorder="1" applyAlignment="1">
      <alignment horizontal="center"/>
    </xf>
    <xf numFmtId="0" fontId="20" fillId="3" borderId="8" xfId="0" applyFont="1" applyFill="1" applyBorder="1" applyAlignment="1">
      <alignment horizontal="center" vertical="center" wrapText="1"/>
    </xf>
    <xf numFmtId="0" fontId="20" fillId="3" borderId="0" xfId="0" applyFont="1" applyFill="1" applyAlignment="1">
      <alignment horizontal="center" vertical="center" wrapText="1"/>
    </xf>
    <xf numFmtId="164" fontId="17" fillId="0" borderId="2" xfId="1" applyFont="1" applyFill="1" applyBorder="1" applyAlignment="1" applyProtection="1">
      <alignment horizontal="center"/>
      <protection locked="0"/>
    </xf>
    <xf numFmtId="164" fontId="17" fillId="0" borderId="3" xfId="1" applyFont="1" applyFill="1" applyBorder="1" applyAlignment="1" applyProtection="1">
      <alignment horizontal="center"/>
      <protection locked="0"/>
    </xf>
    <xf numFmtId="164" fontId="17" fillId="0" borderId="4" xfId="1" applyFont="1" applyFill="1" applyBorder="1" applyAlignment="1" applyProtection="1">
      <alignment horizontal="center"/>
      <protection locked="0"/>
    </xf>
    <xf numFmtId="164" fontId="20" fillId="3" borderId="5" xfId="1" applyFont="1" applyFill="1" applyBorder="1" applyAlignment="1">
      <alignment horizontal="center" vertical="center"/>
    </xf>
    <xf numFmtId="164" fontId="20" fillId="3" borderId="6" xfId="1" applyFont="1" applyFill="1" applyBorder="1" applyAlignment="1">
      <alignment horizontal="center" vertical="center"/>
    </xf>
    <xf numFmtId="0" fontId="14" fillId="5" borderId="0" xfId="0" applyFont="1" applyFill="1" applyAlignment="1">
      <alignment horizontal="center" vertical="center"/>
    </xf>
    <xf numFmtId="0" fontId="17" fillId="5" borderId="0" xfId="0" applyFont="1" applyFill="1" applyAlignment="1">
      <alignment horizontal="left" vertical="top" wrapText="1"/>
    </xf>
    <xf numFmtId="0" fontId="17" fillId="0" borderId="2" xfId="0" applyFont="1" applyBorder="1" applyAlignment="1" applyProtection="1">
      <protection locked="0"/>
    </xf>
    <xf numFmtId="0" fontId="17" fillId="0" borderId="4" xfId="0" applyFont="1" applyBorder="1" applyAlignment="1"/>
    <xf numFmtId="0" fontId="20" fillId="3" borderId="8" xfId="0" applyFont="1" applyFill="1" applyBorder="1" applyAlignment="1">
      <alignment horizontal="center" vertical="top" wrapText="1"/>
    </xf>
    <xf numFmtId="0" fontId="20" fillId="3" borderId="0" xfId="0" applyFont="1" applyFill="1" applyAlignment="1">
      <alignment horizontal="center" vertical="top" wrapText="1"/>
    </xf>
    <xf numFmtId="0" fontId="20"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20" fillId="3" borderId="9" xfId="0" applyFont="1" applyFill="1" applyBorder="1" applyAlignment="1">
      <alignment horizontal="center" vertical="center"/>
    </xf>
    <xf numFmtId="0" fontId="17" fillId="3" borderId="18" xfId="0" applyFont="1" applyFill="1" applyBorder="1" applyAlignment="1">
      <alignment horizontal="center" vertical="center"/>
    </xf>
    <xf numFmtId="0" fontId="20" fillId="3" borderId="8" xfId="0" applyFont="1" applyFill="1" applyBorder="1" applyAlignment="1">
      <alignment horizontal="center" wrapText="1"/>
    </xf>
    <xf numFmtId="0" fontId="20" fillId="3" borderId="0" xfId="0" applyFont="1" applyFill="1" applyAlignment="1">
      <alignment horizontal="center" wrapText="1"/>
    </xf>
    <xf numFmtId="164" fontId="17" fillId="0" borderId="1" xfId="1" applyFont="1" applyBorder="1" applyAlignment="1" applyProtection="1">
      <alignment horizontal="center"/>
      <protection locked="0"/>
    </xf>
    <xf numFmtId="164" fontId="20" fillId="3" borderId="8" xfId="1" applyFont="1" applyFill="1" applyBorder="1" applyAlignment="1">
      <alignment horizontal="center" vertical="center"/>
    </xf>
    <xf numFmtId="164" fontId="20" fillId="3" borderId="0" xfId="1" applyFont="1" applyFill="1" applyBorder="1" applyAlignment="1">
      <alignment horizontal="center" vertical="center"/>
    </xf>
    <xf numFmtId="0" fontId="14" fillId="3" borderId="5" xfId="0" applyFont="1" applyFill="1" applyBorder="1" applyAlignment="1"/>
    <xf numFmtId="0" fontId="15" fillId="0" borderId="6" xfId="0" applyFont="1" applyBorder="1" applyAlignment="1"/>
    <xf numFmtId="0" fontId="15" fillId="0" borderId="7" xfId="0" applyFont="1" applyBorder="1" applyAlignment="1"/>
    <xf numFmtId="0" fontId="15" fillId="0" borderId="4" xfId="0" applyFont="1" applyBorder="1" applyAlignment="1"/>
    <xf numFmtId="0" fontId="14" fillId="2" borderId="1" xfId="0" applyFont="1" applyFill="1" applyBorder="1" applyAlignment="1">
      <alignment horizontal="center"/>
    </xf>
    <xf numFmtId="0" fontId="14" fillId="2" borderId="2" xfId="0" applyFont="1" applyFill="1" applyBorder="1" applyAlignment="1" applyProtection="1">
      <alignment horizontal="center" vertical="center"/>
      <protection locked="0"/>
    </xf>
    <xf numFmtId="0" fontId="19" fillId="2" borderId="3" xfId="0" applyFont="1" applyFill="1" applyBorder="1" applyAlignment="1">
      <alignment horizontal="center" vertical="center"/>
    </xf>
    <xf numFmtId="0" fontId="15" fillId="0" borderId="3" xfId="0" applyFont="1" applyBorder="1" applyAlignment="1">
      <alignment horizontal="center" vertical="center"/>
    </xf>
    <xf numFmtId="0" fontId="17" fillId="0" borderId="1" xfId="0" applyFont="1" applyBorder="1" applyAlignment="1">
      <alignment horizontal="left"/>
    </xf>
    <xf numFmtId="0" fontId="15" fillId="3" borderId="4" xfId="0" applyFont="1" applyFill="1" applyBorder="1" applyAlignment="1">
      <alignment horizontal="center" vertical="center"/>
    </xf>
    <xf numFmtId="0" fontId="14" fillId="3" borderId="2" xfId="0" applyFont="1" applyFill="1" applyBorder="1" applyAlignment="1"/>
    <xf numFmtId="0" fontId="21" fillId="3" borderId="3" xfId="0" applyFont="1" applyFill="1" applyBorder="1" applyAlignment="1"/>
    <xf numFmtId="0" fontId="21" fillId="3" borderId="4" xfId="0" applyFont="1" applyFill="1" applyBorder="1" applyAlignment="1"/>
    <xf numFmtId="0" fontId="14" fillId="2" borderId="2" xfId="0" applyFont="1" applyFill="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7"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11"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Alignment="1">
      <alignment horizontal="center" vertical="center"/>
    </xf>
    <xf numFmtId="0" fontId="17" fillId="0" borderId="0" xfId="0" applyFont="1" applyAlignment="1">
      <alignment horizontal="left" vertical="top" wrapText="1"/>
    </xf>
    <xf numFmtId="0" fontId="14" fillId="2" borderId="8" xfId="0" applyFont="1" applyFill="1" applyBorder="1" applyAlignment="1">
      <alignment horizontal="center"/>
    </xf>
    <xf numFmtId="0" fontId="15" fillId="0" borderId="0" xfId="0" applyFont="1" applyAlignment="1">
      <alignment horizontal="center"/>
    </xf>
    <xf numFmtId="0" fontId="15" fillId="0" borderId="0" xfId="0" applyFont="1" applyAlignment="1"/>
    <xf numFmtId="0" fontId="17" fillId="0" borderId="9" xfId="0" applyFont="1" applyBorder="1" applyAlignment="1">
      <alignment horizontal="left"/>
    </xf>
    <xf numFmtId="0" fontId="15" fillId="0" borderId="10" xfId="0" applyFont="1" applyBorder="1" applyAlignment="1">
      <alignment horizontal="left"/>
    </xf>
    <xf numFmtId="0" fontId="15" fillId="0" borderId="10" xfId="0" applyFont="1" applyBorder="1" applyAlignment="1"/>
    <xf numFmtId="0" fontId="19" fillId="2" borderId="4" xfId="0" applyFont="1" applyFill="1" applyBorder="1" applyAlignment="1">
      <alignment horizontal="center" vertical="center"/>
    </xf>
  </cellXfs>
  <cellStyles count="11">
    <cellStyle name="Comma [0]" xfId="1" builtinId="6"/>
    <cellStyle name="Followed Hyperlink" xfId="7" builtinId="9" hidden="1"/>
    <cellStyle name="Followed Hyperlink" xfId="9" builtinId="9" hidden="1"/>
    <cellStyle name="Followed Hyperlink" xfId="5" builtinId="9" hidden="1"/>
    <cellStyle name="Followed Hyperlink" xfId="3" builtinId="9" hidden="1"/>
    <cellStyle name="Hyperlink" xfId="4" builtinId="8" hidden="1"/>
    <cellStyle name="Hyperlink" xfId="6" builtinId="8" hidden="1"/>
    <cellStyle name="Hyperlink" xfId="8" builtinId="8" hidden="1"/>
    <cellStyle name="Hyperlink" xfId="2" builtinId="8" hidden="1"/>
    <cellStyle name="Normal" xfId="0" builtinId="0"/>
    <cellStyle name="Normal 2" xfId="10" xr:uid="{1CE57582-3929-422D-BF7F-D21909154004}"/>
  </cellStyles>
  <dxfs count="2">
    <dxf>
      <font>
        <color theme="0"/>
      </font>
    </dxf>
    <dxf>
      <font>
        <color theme="0"/>
      </font>
    </dxf>
  </dxfs>
  <tableStyles count="0" defaultTableStyle="TableStyleMedium9" defaultPivotStyle="PivotStyleMedium7"/>
  <colors>
    <mruColors>
      <color rgb="FF65338F"/>
      <color rgb="FFCF1488"/>
      <color rgb="FFFF00FF"/>
      <color rgb="FF9558C7"/>
      <color rgb="FFFFD5F1"/>
      <color rgb="FFFF8AD8"/>
      <color rgb="FF4B0082"/>
      <color rgb="FFF2B22A"/>
      <color rgb="FF017943"/>
      <color rgb="FF009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F077-FD67-4158-89F3-BB4F5594EBC6}">
  <sheetPr>
    <tabColor rgb="FFFF00FF"/>
  </sheetPr>
  <dimension ref="A1:O179"/>
  <sheetViews>
    <sheetView tabSelected="1" zoomScale="75" zoomScaleNormal="75" workbookViewId="0">
      <selection activeCell="D13" sqref="D13:E13"/>
    </sheetView>
  </sheetViews>
  <sheetFormatPr defaultColWidth="10.83203125" defaultRowHeight="17.5" x14ac:dyDescent="0.35"/>
  <cols>
    <col min="1" max="1" width="58.58203125" style="8" customWidth="1"/>
    <col min="2" max="2" width="27.83203125" style="8" customWidth="1"/>
    <col min="3" max="3" width="18.33203125" style="8" customWidth="1"/>
    <col min="4" max="4" width="18.75" style="8" customWidth="1"/>
    <col min="5" max="5" width="18.33203125" style="8" hidden="1" customWidth="1"/>
    <col min="6" max="6" width="20.83203125" style="8" customWidth="1"/>
    <col min="7" max="7" width="21.58203125" style="8" customWidth="1"/>
    <col min="8" max="8" width="11.5" style="8" customWidth="1"/>
    <col min="9" max="9" width="10.75" style="8" customWidth="1"/>
    <col min="10" max="10" width="12.25" style="8" customWidth="1"/>
    <col min="11" max="11" width="11.08203125" style="8" customWidth="1"/>
    <col min="12" max="12" width="14" style="8" customWidth="1"/>
    <col min="13" max="13" width="14.83203125" style="27" customWidth="1"/>
    <col min="14" max="14" width="29.5" style="8" customWidth="1"/>
    <col min="15" max="16384" width="10.83203125" style="8"/>
  </cols>
  <sheetData>
    <row r="1" spans="1:13" ht="43.5" customHeight="1" x14ac:dyDescent="0.35">
      <c r="A1" s="61" t="s">
        <v>0</v>
      </c>
      <c r="B1" s="39"/>
      <c r="C1" s="27"/>
      <c r="D1" s="27"/>
      <c r="E1" s="27"/>
      <c r="F1" s="27"/>
      <c r="G1" s="27"/>
      <c r="H1" s="27"/>
      <c r="I1" s="27"/>
      <c r="J1" s="27"/>
      <c r="K1" s="27"/>
      <c r="L1" s="27"/>
    </row>
    <row r="2" spans="1:13" ht="43.5" customHeight="1" x14ac:dyDescent="0.35">
      <c r="A2" s="61" t="s">
        <v>1</v>
      </c>
      <c r="B2" s="39"/>
      <c r="C2" s="27"/>
      <c r="D2" s="27"/>
      <c r="E2" s="27"/>
      <c r="F2" s="27"/>
      <c r="G2" s="27"/>
      <c r="H2" s="27"/>
      <c r="I2" s="27"/>
      <c r="J2" s="27"/>
      <c r="K2" s="27"/>
      <c r="L2" s="27"/>
    </row>
    <row r="3" spans="1:13" ht="160" customHeight="1" x14ac:dyDescent="0.35">
      <c r="A3" s="62" t="s">
        <v>2</v>
      </c>
      <c r="B3" s="79"/>
      <c r="C3" s="27"/>
      <c r="D3" s="27"/>
      <c r="E3" s="27"/>
      <c r="F3" s="27"/>
      <c r="G3" s="27"/>
      <c r="H3" s="27"/>
      <c r="I3" s="27"/>
      <c r="J3" s="27"/>
      <c r="K3" s="27"/>
      <c r="L3" s="27"/>
    </row>
    <row r="4" spans="1:13" ht="23.25" customHeight="1" x14ac:dyDescent="0.35">
      <c r="A4" s="91" t="s">
        <v>3</v>
      </c>
      <c r="B4" s="92"/>
      <c r="C4" s="27"/>
      <c r="D4" s="112"/>
      <c r="E4" s="112"/>
      <c r="F4" s="112"/>
      <c r="G4" s="112"/>
      <c r="H4" s="112"/>
      <c r="I4" s="112"/>
      <c r="J4" s="112"/>
      <c r="K4" s="112"/>
      <c r="L4" s="112"/>
      <c r="M4" s="44"/>
    </row>
    <row r="5" spans="1:13" ht="29.15" customHeight="1" x14ac:dyDescent="0.35">
      <c r="A5" s="10" t="s">
        <v>4</v>
      </c>
      <c r="B5" s="11"/>
      <c r="C5" s="27"/>
      <c r="D5" s="113"/>
      <c r="E5" s="113"/>
      <c r="F5" s="113"/>
      <c r="G5" s="113"/>
      <c r="H5" s="113"/>
      <c r="I5" s="113"/>
      <c r="J5" s="113"/>
      <c r="K5" s="113"/>
      <c r="L5" s="113"/>
    </row>
    <row r="6" spans="1:13" ht="24" customHeight="1" x14ac:dyDescent="0.35">
      <c r="A6" s="10" t="s">
        <v>5</v>
      </c>
      <c r="B6" s="11"/>
      <c r="C6" s="27"/>
      <c r="D6" s="113"/>
      <c r="E6" s="113"/>
      <c r="F6" s="113"/>
      <c r="G6" s="113"/>
      <c r="H6" s="113"/>
      <c r="I6" s="113"/>
      <c r="J6" s="113"/>
      <c r="K6" s="113"/>
      <c r="L6" s="113"/>
    </row>
    <row r="7" spans="1:13" ht="30.65" customHeight="1" x14ac:dyDescent="0.35">
      <c r="A7" s="10" t="s">
        <v>6</v>
      </c>
      <c r="B7" s="11"/>
      <c r="C7" s="27"/>
      <c r="D7" s="113"/>
      <c r="E7" s="113"/>
      <c r="F7" s="113"/>
      <c r="G7" s="113"/>
      <c r="H7" s="113"/>
      <c r="I7" s="113"/>
      <c r="J7" s="113"/>
      <c r="K7" s="113"/>
      <c r="L7" s="113"/>
    </row>
    <row r="8" spans="1:13" ht="27.65" customHeight="1" x14ac:dyDescent="0.35">
      <c r="A8" s="45" t="s">
        <v>7</v>
      </c>
      <c r="B8" s="11"/>
      <c r="C8" s="27"/>
      <c r="D8" s="113"/>
      <c r="E8" s="113"/>
      <c r="F8" s="113"/>
      <c r="G8" s="113"/>
      <c r="H8" s="113"/>
      <c r="I8" s="113"/>
      <c r="J8" s="113"/>
      <c r="K8" s="113"/>
      <c r="L8" s="113"/>
    </row>
    <row r="9" spans="1:13" ht="15.65" customHeight="1" x14ac:dyDescent="0.35">
      <c r="A9" s="27" t="s">
        <v>8</v>
      </c>
      <c r="B9" s="27"/>
      <c r="C9" s="27"/>
      <c r="D9" s="113"/>
      <c r="E9" s="113"/>
      <c r="F9" s="113"/>
      <c r="G9" s="113"/>
      <c r="H9" s="113"/>
      <c r="I9" s="113"/>
      <c r="J9" s="113"/>
      <c r="K9" s="113"/>
      <c r="L9" s="113"/>
    </row>
    <row r="10" spans="1:13" ht="34" customHeight="1" x14ac:dyDescent="0.35">
      <c r="A10" s="53" t="s">
        <v>9</v>
      </c>
      <c r="B10" s="80"/>
      <c r="C10" s="80"/>
      <c r="D10" s="80"/>
      <c r="E10" s="80"/>
      <c r="F10" s="80"/>
      <c r="G10" s="80"/>
      <c r="H10" s="80"/>
      <c r="I10" s="80"/>
      <c r="J10" s="80"/>
      <c r="K10" s="80"/>
      <c r="L10" s="63"/>
    </row>
    <row r="11" spans="1:13" x14ac:dyDescent="0.35">
      <c r="A11" s="40" t="s">
        <v>10</v>
      </c>
      <c r="B11" s="93"/>
      <c r="C11" s="93"/>
      <c r="D11" s="93"/>
      <c r="E11" s="93"/>
      <c r="F11" s="93"/>
      <c r="G11" s="94"/>
      <c r="H11" s="94"/>
      <c r="I11" s="94"/>
      <c r="J11" s="94"/>
      <c r="K11" s="94"/>
      <c r="L11" s="27"/>
    </row>
    <row r="12" spans="1:13" ht="52.5" x14ac:dyDescent="0.35">
      <c r="A12" s="12" t="s">
        <v>11</v>
      </c>
      <c r="B12" s="12" t="s">
        <v>12</v>
      </c>
      <c r="C12" s="12" t="s">
        <v>13</v>
      </c>
      <c r="D12" s="118" t="s">
        <v>14</v>
      </c>
      <c r="E12" s="119"/>
      <c r="F12" s="13" t="s">
        <v>15</v>
      </c>
      <c r="G12" s="12" t="s">
        <v>16</v>
      </c>
      <c r="H12" s="13" t="s">
        <v>17</v>
      </c>
      <c r="I12" s="13" t="s">
        <v>18</v>
      </c>
      <c r="J12" s="13" t="s">
        <v>19</v>
      </c>
      <c r="K12" s="13" t="s">
        <v>20</v>
      </c>
      <c r="L12" s="14" t="s">
        <v>21</v>
      </c>
    </row>
    <row r="13" spans="1:13" x14ac:dyDescent="0.35">
      <c r="A13" s="19"/>
      <c r="B13" s="15" t="s">
        <v>22</v>
      </c>
      <c r="C13" s="15" t="s">
        <v>22</v>
      </c>
      <c r="D13" s="114" t="s">
        <v>22</v>
      </c>
      <c r="E13" s="115"/>
      <c r="F13" s="15" t="s">
        <v>22</v>
      </c>
      <c r="G13" s="17"/>
      <c r="H13" s="17"/>
      <c r="I13" s="17"/>
      <c r="J13" s="17"/>
      <c r="K13" s="17"/>
      <c r="L13" s="16">
        <f>SUM(G13:K13)</f>
        <v>0</v>
      </c>
    </row>
    <row r="14" spans="1:13" x14ac:dyDescent="0.35">
      <c r="A14" s="19"/>
      <c r="B14" s="15" t="s">
        <v>22</v>
      </c>
      <c r="C14" s="15" t="s">
        <v>22</v>
      </c>
      <c r="D14" s="114" t="s">
        <v>22</v>
      </c>
      <c r="E14" s="115"/>
      <c r="F14" s="15" t="s">
        <v>22</v>
      </c>
      <c r="G14" s="17"/>
      <c r="H14" s="17"/>
      <c r="I14" s="17"/>
      <c r="J14" s="17"/>
      <c r="K14" s="17"/>
      <c r="L14" s="16">
        <f t="shared" ref="L14:L18" si="0">SUM(G14:K14)</f>
        <v>0</v>
      </c>
    </row>
    <row r="15" spans="1:13" x14ac:dyDescent="0.35">
      <c r="A15" s="19"/>
      <c r="B15" s="15" t="s">
        <v>22</v>
      </c>
      <c r="C15" s="15" t="s">
        <v>22</v>
      </c>
      <c r="D15" s="114" t="s">
        <v>22</v>
      </c>
      <c r="E15" s="115"/>
      <c r="F15" s="15" t="s">
        <v>22</v>
      </c>
      <c r="G15" s="17"/>
      <c r="H15" s="17"/>
      <c r="I15" s="17"/>
      <c r="J15" s="17"/>
      <c r="K15" s="17"/>
      <c r="L15" s="16">
        <f t="shared" si="0"/>
        <v>0</v>
      </c>
    </row>
    <row r="16" spans="1:13" x14ac:dyDescent="0.35">
      <c r="A16" s="19"/>
      <c r="B16" s="15" t="s">
        <v>22</v>
      </c>
      <c r="C16" s="15" t="s">
        <v>22</v>
      </c>
      <c r="D16" s="114" t="s">
        <v>22</v>
      </c>
      <c r="E16" s="115"/>
      <c r="F16" s="15" t="s">
        <v>22</v>
      </c>
      <c r="G16" s="17"/>
      <c r="H16" s="17"/>
      <c r="I16" s="17"/>
      <c r="J16" s="17"/>
      <c r="K16" s="17"/>
      <c r="L16" s="16">
        <f t="shared" si="0"/>
        <v>0</v>
      </c>
    </row>
    <row r="17" spans="1:14" x14ac:dyDescent="0.35">
      <c r="A17" s="19"/>
      <c r="B17" s="15" t="s">
        <v>22</v>
      </c>
      <c r="C17" s="15" t="s">
        <v>22</v>
      </c>
      <c r="D17" s="114" t="s">
        <v>22</v>
      </c>
      <c r="E17" s="115"/>
      <c r="F17" s="15" t="s">
        <v>22</v>
      </c>
      <c r="G17" s="17"/>
      <c r="H17" s="17"/>
      <c r="I17" s="17"/>
      <c r="J17" s="17"/>
      <c r="K17" s="17"/>
      <c r="L17" s="16">
        <f t="shared" si="0"/>
        <v>0</v>
      </c>
    </row>
    <row r="18" spans="1:14" ht="18" x14ac:dyDescent="0.4">
      <c r="A18" s="42" t="s">
        <v>23</v>
      </c>
      <c r="B18" s="81"/>
      <c r="C18" s="81"/>
      <c r="D18" s="81"/>
      <c r="E18" s="81"/>
      <c r="F18" s="82"/>
      <c r="G18" s="67">
        <f>SUM(G13:G17)</f>
        <v>0</v>
      </c>
      <c r="H18" s="16">
        <f>SUM(H13:H17)</f>
        <v>0</v>
      </c>
      <c r="I18" s="16">
        <f>SUM(I13:I17)</f>
        <v>0</v>
      </c>
      <c r="J18" s="16">
        <f>SUM(J13:J17)</f>
        <v>0</v>
      </c>
      <c r="K18" s="16">
        <f>SUM(K13:K17)</f>
        <v>0</v>
      </c>
      <c r="L18" s="16">
        <f t="shared" si="0"/>
        <v>0</v>
      </c>
    </row>
    <row r="19" spans="1:14" s="27" customFormat="1" x14ac:dyDescent="0.35">
      <c r="A19" s="27" t="s">
        <v>8</v>
      </c>
      <c r="B19" s="83"/>
      <c r="C19" s="83"/>
      <c r="D19" s="83"/>
      <c r="E19" s="83"/>
      <c r="F19" s="29"/>
      <c r="G19" s="29"/>
      <c r="H19" s="29"/>
      <c r="I19" s="29"/>
      <c r="J19" s="29"/>
      <c r="K19" s="29"/>
      <c r="N19" s="8"/>
    </row>
    <row r="20" spans="1:14" ht="33" customHeight="1" x14ac:dyDescent="0.35">
      <c r="A20" s="54" t="s">
        <v>24</v>
      </c>
      <c r="B20" s="63"/>
      <c r="C20" s="63"/>
      <c r="D20" s="63"/>
      <c r="E20" s="63"/>
      <c r="F20" s="63"/>
      <c r="G20" s="63"/>
      <c r="H20" s="27"/>
      <c r="I20" s="27"/>
      <c r="J20" s="27"/>
      <c r="K20" s="27"/>
      <c r="L20" s="27"/>
    </row>
    <row r="21" spans="1:14" x14ac:dyDescent="0.35">
      <c r="A21" s="47" t="s">
        <v>10</v>
      </c>
      <c r="B21" s="47"/>
      <c r="C21" s="47"/>
      <c r="D21" s="47"/>
      <c r="E21" s="47"/>
      <c r="F21" s="47"/>
      <c r="G21" s="27"/>
      <c r="H21" s="27"/>
      <c r="I21" s="27"/>
      <c r="J21" s="27"/>
      <c r="K21" s="27"/>
      <c r="L21" s="27"/>
    </row>
    <row r="22" spans="1:14" x14ac:dyDescent="0.35">
      <c r="A22" s="70" t="s">
        <v>11</v>
      </c>
      <c r="B22" s="70" t="s">
        <v>12</v>
      </c>
      <c r="C22" s="70" t="s">
        <v>13</v>
      </c>
      <c r="D22" s="120" t="s">
        <v>14</v>
      </c>
      <c r="E22" s="121"/>
      <c r="F22" s="71" t="s">
        <v>15</v>
      </c>
      <c r="G22" s="70" t="s">
        <v>25</v>
      </c>
      <c r="H22" s="27"/>
      <c r="I22" s="27"/>
      <c r="J22" s="27"/>
      <c r="K22" s="27"/>
      <c r="L22" s="27"/>
      <c r="N22" s="27"/>
    </row>
    <row r="23" spans="1:14" x14ac:dyDescent="0.35">
      <c r="A23" s="19"/>
      <c r="B23" s="15" t="s">
        <v>26</v>
      </c>
      <c r="C23" s="15" t="s">
        <v>27</v>
      </c>
      <c r="D23" s="114"/>
      <c r="E23" s="115"/>
      <c r="F23" s="15" t="s">
        <v>22</v>
      </c>
      <c r="G23" s="17"/>
      <c r="H23" s="27"/>
      <c r="I23" s="27"/>
      <c r="J23" s="27"/>
      <c r="K23" s="27"/>
      <c r="L23" s="27"/>
      <c r="N23" s="27"/>
    </row>
    <row r="24" spans="1:14" x14ac:dyDescent="0.35">
      <c r="A24" s="19"/>
      <c r="B24" s="15" t="s">
        <v>22</v>
      </c>
      <c r="C24" s="15" t="s">
        <v>22</v>
      </c>
      <c r="D24" s="114" t="s">
        <v>22</v>
      </c>
      <c r="E24" s="115"/>
      <c r="F24" s="15" t="s">
        <v>22</v>
      </c>
      <c r="G24" s="17"/>
      <c r="H24" s="27"/>
      <c r="I24" s="27"/>
      <c r="J24" s="27"/>
      <c r="K24" s="27"/>
      <c r="L24" s="27"/>
      <c r="N24" s="27"/>
    </row>
    <row r="25" spans="1:14" x14ac:dyDescent="0.35">
      <c r="A25" s="19"/>
      <c r="B25" s="15" t="s">
        <v>22</v>
      </c>
      <c r="C25" s="15" t="s">
        <v>22</v>
      </c>
      <c r="D25" s="114" t="s">
        <v>22</v>
      </c>
      <c r="E25" s="115"/>
      <c r="F25" s="15" t="s">
        <v>22</v>
      </c>
      <c r="G25" s="17"/>
      <c r="H25" s="27"/>
      <c r="I25" s="27"/>
      <c r="J25" s="27"/>
      <c r="K25" s="27"/>
      <c r="L25" s="27"/>
      <c r="N25" s="27"/>
    </row>
    <row r="26" spans="1:14" x14ac:dyDescent="0.35">
      <c r="A26" s="19"/>
      <c r="B26" s="15" t="s">
        <v>22</v>
      </c>
      <c r="C26" s="15" t="s">
        <v>22</v>
      </c>
      <c r="D26" s="114" t="s">
        <v>22</v>
      </c>
      <c r="E26" s="115"/>
      <c r="F26" s="15" t="s">
        <v>22</v>
      </c>
      <c r="G26" s="17"/>
      <c r="H26" s="27"/>
      <c r="I26" s="27"/>
      <c r="J26" s="27"/>
      <c r="K26" s="27"/>
      <c r="L26" s="27"/>
      <c r="N26" s="27"/>
    </row>
    <row r="27" spans="1:14" x14ac:dyDescent="0.35">
      <c r="A27" s="19"/>
      <c r="B27" s="15" t="s">
        <v>22</v>
      </c>
      <c r="C27" s="15" t="s">
        <v>22</v>
      </c>
      <c r="D27" s="114" t="s">
        <v>22</v>
      </c>
      <c r="E27" s="115"/>
      <c r="F27" s="15" t="s">
        <v>22</v>
      </c>
      <c r="G27" s="17"/>
      <c r="H27" s="27"/>
      <c r="I27" s="27"/>
      <c r="J27" s="27"/>
      <c r="K27" s="27"/>
      <c r="L27" s="27"/>
      <c r="N27" s="27"/>
    </row>
    <row r="28" spans="1:14" ht="18.649999999999999" customHeight="1" x14ac:dyDescent="0.4">
      <c r="A28" s="64" t="s">
        <v>23</v>
      </c>
      <c r="B28" s="65"/>
      <c r="C28" s="65"/>
      <c r="D28" s="65"/>
      <c r="E28" s="65"/>
      <c r="F28" s="66"/>
      <c r="G28" s="67">
        <f>SUM(G23:G27)</f>
        <v>0</v>
      </c>
      <c r="H28" s="27"/>
      <c r="I28" s="27"/>
      <c r="J28" s="27"/>
      <c r="K28" s="27"/>
      <c r="L28" s="27"/>
      <c r="N28" s="27"/>
    </row>
    <row r="29" spans="1:14" s="27" customFormat="1" x14ac:dyDescent="0.35">
      <c r="A29" s="27" t="s">
        <v>8</v>
      </c>
      <c r="B29" s="83"/>
      <c r="C29" s="83"/>
      <c r="D29" s="83"/>
      <c r="E29" s="83"/>
      <c r="F29" s="29"/>
      <c r="G29" s="29"/>
      <c r="H29" s="29"/>
      <c r="I29" s="29"/>
      <c r="J29" s="29"/>
      <c r="K29" s="29"/>
      <c r="N29" s="8"/>
    </row>
    <row r="30" spans="1:14" ht="40" customHeight="1" x14ac:dyDescent="0.4">
      <c r="A30" s="34" t="s">
        <v>28</v>
      </c>
      <c r="B30" s="56"/>
      <c r="C30" s="56"/>
      <c r="D30" s="56"/>
      <c r="E30" s="56"/>
      <c r="F30" s="73"/>
      <c r="G30" s="84"/>
      <c r="H30" s="27"/>
      <c r="I30" s="27"/>
      <c r="J30" s="27"/>
      <c r="K30" s="27"/>
      <c r="L30" s="27"/>
      <c r="M30" s="36"/>
    </row>
    <row r="31" spans="1:14" x14ac:dyDescent="0.35">
      <c r="A31" s="12" t="s">
        <v>29</v>
      </c>
      <c r="B31" s="12" t="s">
        <v>16</v>
      </c>
      <c r="C31" s="13" t="s">
        <v>17</v>
      </c>
      <c r="D31" s="13" t="s">
        <v>18</v>
      </c>
      <c r="E31" s="13" t="s">
        <v>19</v>
      </c>
      <c r="F31" s="12" t="s">
        <v>20</v>
      </c>
      <c r="G31" s="27"/>
      <c r="H31" s="27"/>
      <c r="I31" s="27"/>
      <c r="J31" s="27"/>
      <c r="K31" s="38"/>
      <c r="L31" s="27"/>
    </row>
    <row r="32" spans="1:14" x14ac:dyDescent="0.35">
      <c r="A32" s="19" t="s">
        <v>30</v>
      </c>
      <c r="B32" s="17"/>
      <c r="C32" s="17"/>
      <c r="D32" s="17"/>
      <c r="E32" s="17"/>
      <c r="F32" s="17"/>
      <c r="G32" s="27"/>
      <c r="H32" s="27"/>
      <c r="I32" s="27"/>
      <c r="J32" s="27"/>
      <c r="K32" s="37"/>
      <c r="L32" s="27"/>
    </row>
    <row r="33" spans="1:12" x14ac:dyDescent="0.35">
      <c r="A33" s="85" t="s">
        <v>31</v>
      </c>
      <c r="B33" s="17"/>
      <c r="C33" s="17"/>
      <c r="D33" s="17"/>
      <c r="E33" s="17"/>
      <c r="F33" s="17"/>
      <c r="G33" s="27"/>
      <c r="H33" s="27"/>
      <c r="I33" s="27"/>
      <c r="J33" s="27"/>
      <c r="K33" s="37"/>
      <c r="L33" s="27"/>
    </row>
    <row r="34" spans="1:12" x14ac:dyDescent="0.35">
      <c r="A34" s="85" t="s">
        <v>32</v>
      </c>
      <c r="B34" s="17"/>
      <c r="C34" s="17"/>
      <c r="D34" s="17"/>
      <c r="E34" s="17"/>
      <c r="F34" s="17"/>
      <c r="G34" s="27"/>
      <c r="H34" s="27"/>
      <c r="I34" s="27"/>
      <c r="J34" s="27"/>
      <c r="K34" s="37"/>
      <c r="L34" s="27"/>
    </row>
    <row r="35" spans="1:12" x14ac:dyDescent="0.35">
      <c r="A35" s="85" t="s">
        <v>33</v>
      </c>
      <c r="B35" s="17"/>
      <c r="C35" s="17"/>
      <c r="D35" s="17"/>
      <c r="E35" s="17"/>
      <c r="F35" s="17"/>
      <c r="G35" s="27"/>
      <c r="H35" s="27"/>
      <c r="I35" s="27"/>
      <c r="J35" s="27"/>
      <c r="K35" s="37"/>
      <c r="L35" s="27"/>
    </row>
    <row r="36" spans="1:12" x14ac:dyDescent="0.35">
      <c r="A36" s="85" t="s">
        <v>34</v>
      </c>
      <c r="B36" s="17"/>
      <c r="C36" s="17"/>
      <c r="D36" s="17"/>
      <c r="E36" s="17"/>
      <c r="F36" s="17"/>
      <c r="G36" s="27"/>
      <c r="H36" s="27"/>
      <c r="I36" s="27"/>
      <c r="J36" s="27"/>
      <c r="K36" s="37"/>
      <c r="L36" s="27"/>
    </row>
    <row r="37" spans="1:12" x14ac:dyDescent="0.35">
      <c r="A37" s="85" t="s">
        <v>35</v>
      </c>
      <c r="B37" s="17"/>
      <c r="C37" s="17"/>
      <c r="D37" s="17"/>
      <c r="E37" s="17"/>
      <c r="F37" s="17"/>
      <c r="G37" s="27"/>
      <c r="H37" s="27"/>
      <c r="I37" s="27"/>
      <c r="J37" s="27"/>
      <c r="K37" s="37"/>
      <c r="L37" s="27"/>
    </row>
    <row r="38" spans="1:12" x14ac:dyDescent="0.35">
      <c r="A38" s="85" t="s">
        <v>36</v>
      </c>
      <c r="B38" s="17"/>
      <c r="C38" s="17"/>
      <c r="D38" s="17"/>
      <c r="E38" s="17"/>
      <c r="F38" s="17"/>
      <c r="G38" s="27"/>
      <c r="H38" s="27"/>
      <c r="I38" s="27"/>
      <c r="J38" s="27"/>
      <c r="K38" s="37"/>
      <c r="L38" s="27"/>
    </row>
    <row r="39" spans="1:12" x14ac:dyDescent="0.35">
      <c r="A39" s="85" t="s">
        <v>37</v>
      </c>
      <c r="B39" s="17"/>
      <c r="C39" s="17"/>
      <c r="D39" s="17"/>
      <c r="E39" s="17"/>
      <c r="F39" s="17"/>
      <c r="G39" s="27"/>
      <c r="H39" s="27"/>
      <c r="I39" s="27"/>
      <c r="J39" s="27"/>
      <c r="K39" s="37"/>
      <c r="L39" s="27"/>
    </row>
    <row r="40" spans="1:12" x14ac:dyDescent="0.35">
      <c r="A40" s="85" t="s">
        <v>38</v>
      </c>
      <c r="B40" s="17"/>
      <c r="C40" s="17"/>
      <c r="D40" s="17"/>
      <c r="E40" s="17"/>
      <c r="F40" s="17"/>
      <c r="G40" s="27"/>
      <c r="H40" s="27"/>
      <c r="I40" s="27"/>
      <c r="J40" s="27"/>
      <c r="K40" s="37"/>
      <c r="L40" s="27"/>
    </row>
    <row r="41" spans="1:12" x14ac:dyDescent="0.35">
      <c r="A41" s="85" t="s">
        <v>39</v>
      </c>
      <c r="B41" s="17"/>
      <c r="C41" s="17"/>
      <c r="D41" s="17"/>
      <c r="E41" s="17"/>
      <c r="F41" s="17"/>
      <c r="G41" s="27"/>
      <c r="H41" s="27"/>
      <c r="I41" s="27"/>
      <c r="J41" s="27"/>
      <c r="K41" s="37"/>
      <c r="L41" s="27"/>
    </row>
    <row r="42" spans="1:12" x14ac:dyDescent="0.35">
      <c r="A42" s="85" t="s">
        <v>40</v>
      </c>
      <c r="B42" s="17"/>
      <c r="C42" s="17"/>
      <c r="D42" s="17"/>
      <c r="E42" s="17"/>
      <c r="F42" s="17"/>
      <c r="G42" s="27"/>
      <c r="H42" s="27"/>
      <c r="I42" s="27"/>
      <c r="J42" s="27"/>
      <c r="K42" s="37"/>
      <c r="L42" s="27"/>
    </row>
    <row r="43" spans="1:12" x14ac:dyDescent="0.35">
      <c r="A43" s="85" t="s">
        <v>41</v>
      </c>
      <c r="B43" s="17"/>
      <c r="C43" s="17"/>
      <c r="D43" s="17"/>
      <c r="E43" s="17"/>
      <c r="F43" s="17"/>
      <c r="G43" s="27"/>
      <c r="H43" s="27"/>
      <c r="I43" s="27"/>
      <c r="J43" s="27"/>
      <c r="K43" s="37"/>
      <c r="L43" s="27"/>
    </row>
    <row r="44" spans="1:12" x14ac:dyDescent="0.35">
      <c r="A44" s="85" t="s">
        <v>42</v>
      </c>
      <c r="B44" s="17"/>
      <c r="C44" s="17"/>
      <c r="D44" s="17"/>
      <c r="E44" s="17"/>
      <c r="F44" s="17"/>
      <c r="G44" s="27"/>
      <c r="H44" s="27"/>
      <c r="I44" s="27"/>
      <c r="J44" s="27"/>
      <c r="K44" s="37"/>
      <c r="L44" s="27"/>
    </row>
    <row r="45" spans="1:12" x14ac:dyDescent="0.35">
      <c r="A45" s="85" t="s">
        <v>43</v>
      </c>
      <c r="B45" s="17"/>
      <c r="C45" s="17"/>
      <c r="D45" s="17"/>
      <c r="E45" s="17"/>
      <c r="F45" s="17"/>
      <c r="G45" s="27"/>
      <c r="H45" s="27"/>
      <c r="I45" s="27"/>
      <c r="J45" s="27"/>
      <c r="K45" s="37"/>
      <c r="L45" s="27"/>
    </row>
    <row r="46" spans="1:12" x14ac:dyDescent="0.35">
      <c r="A46" s="85" t="s">
        <v>44</v>
      </c>
      <c r="B46" s="17"/>
      <c r="C46" s="17"/>
      <c r="D46" s="17"/>
      <c r="E46" s="17"/>
      <c r="F46" s="17"/>
      <c r="G46" s="27"/>
      <c r="H46" s="27"/>
      <c r="I46" s="27"/>
      <c r="J46" s="27"/>
      <c r="K46" s="37"/>
      <c r="L46" s="27"/>
    </row>
    <row r="47" spans="1:12" x14ac:dyDescent="0.35">
      <c r="A47" s="85" t="s">
        <v>45</v>
      </c>
      <c r="B47" s="17"/>
      <c r="C47" s="17"/>
      <c r="D47" s="17"/>
      <c r="E47" s="17"/>
      <c r="F47" s="17"/>
      <c r="G47" s="27"/>
      <c r="H47" s="27"/>
      <c r="I47" s="27"/>
      <c r="J47" s="27"/>
      <c r="K47" s="37"/>
      <c r="L47" s="27"/>
    </row>
    <row r="48" spans="1:12" x14ac:dyDescent="0.35">
      <c r="A48" s="85" t="s">
        <v>46</v>
      </c>
      <c r="B48" s="17"/>
      <c r="C48" s="17"/>
      <c r="D48" s="17"/>
      <c r="E48" s="17"/>
      <c r="F48" s="17"/>
      <c r="G48" s="27"/>
      <c r="H48" s="27"/>
      <c r="I48" s="27"/>
      <c r="J48" s="27"/>
      <c r="K48" s="37"/>
      <c r="L48" s="27"/>
    </row>
    <row r="49" spans="1:15" ht="18" x14ac:dyDescent="0.4">
      <c r="A49" s="22" t="s">
        <v>23</v>
      </c>
      <c r="B49" s="16">
        <f>SUM(B32:B48)</f>
        <v>0</v>
      </c>
      <c r="C49" s="16">
        <f t="shared" ref="C49:F49" si="1">SUM(B32:B48)</f>
        <v>0</v>
      </c>
      <c r="D49" s="16">
        <f t="shared" si="1"/>
        <v>0</v>
      </c>
      <c r="E49" s="16">
        <f t="shared" si="1"/>
        <v>0</v>
      </c>
      <c r="F49" s="50">
        <f t="shared" si="1"/>
        <v>0</v>
      </c>
      <c r="G49" s="29"/>
      <c r="H49" s="27"/>
      <c r="I49" s="27"/>
      <c r="J49" s="27"/>
      <c r="K49" s="27"/>
      <c r="L49" s="27"/>
      <c r="M49" s="37"/>
    </row>
    <row r="50" spans="1:15" s="27" customFormat="1" x14ac:dyDescent="0.35">
      <c r="A50" s="27" t="s">
        <v>8</v>
      </c>
      <c r="B50" s="83"/>
      <c r="C50" s="83"/>
      <c r="D50" s="83"/>
      <c r="E50" s="83"/>
      <c r="F50" s="29"/>
      <c r="G50" s="29"/>
      <c r="H50" s="29"/>
      <c r="I50" s="29"/>
      <c r="J50" s="29"/>
      <c r="K50" s="29"/>
      <c r="N50" s="8"/>
    </row>
    <row r="51" spans="1:15" s="47" customFormat="1" ht="36" customHeight="1" x14ac:dyDescent="0.4">
      <c r="A51" s="53" t="s">
        <v>47</v>
      </c>
      <c r="B51" s="72"/>
      <c r="C51" s="72"/>
      <c r="D51" s="72"/>
      <c r="E51" s="72"/>
      <c r="F51" s="72"/>
      <c r="G51" s="72"/>
      <c r="H51" s="72"/>
      <c r="I51" s="72"/>
      <c r="J51" s="72"/>
      <c r="K51" s="46"/>
      <c r="L51" s="46"/>
      <c r="M51" s="46"/>
    </row>
    <row r="52" spans="1:15" x14ac:dyDescent="0.35">
      <c r="A52" s="41" t="s">
        <v>10</v>
      </c>
      <c r="B52" s="41"/>
      <c r="C52" s="41"/>
      <c r="D52" s="41"/>
      <c r="E52" s="41"/>
      <c r="L52" s="27"/>
    </row>
    <row r="53" spans="1:15" ht="78" customHeight="1" x14ac:dyDescent="0.35">
      <c r="A53" s="48" t="s">
        <v>48</v>
      </c>
      <c r="B53" s="12" t="s">
        <v>49</v>
      </c>
      <c r="C53" s="12" t="s">
        <v>50</v>
      </c>
      <c r="D53" s="13" t="s">
        <v>51</v>
      </c>
      <c r="E53" s="49" t="s">
        <v>52</v>
      </c>
      <c r="F53" s="122" t="s">
        <v>53</v>
      </c>
      <c r="G53" s="123"/>
      <c r="H53" s="116" t="s">
        <v>54</v>
      </c>
      <c r="I53" s="117"/>
      <c r="J53" s="117"/>
      <c r="K53" s="27"/>
      <c r="L53" s="27"/>
    </row>
    <row r="54" spans="1:15" x14ac:dyDescent="0.35">
      <c r="A54" s="19"/>
      <c r="B54" s="15"/>
      <c r="C54" s="15" t="s">
        <v>22</v>
      </c>
      <c r="D54" s="15" t="s">
        <v>22</v>
      </c>
      <c r="E54" s="15" t="s">
        <v>22</v>
      </c>
      <c r="F54" s="124"/>
      <c r="G54" s="124"/>
      <c r="H54" s="107"/>
      <c r="I54" s="108"/>
      <c r="J54" s="109"/>
      <c r="K54" s="27"/>
      <c r="L54" s="27"/>
    </row>
    <row r="55" spans="1:15" x14ac:dyDescent="0.35">
      <c r="A55" s="19"/>
      <c r="B55" s="15"/>
      <c r="C55" s="15" t="s">
        <v>22</v>
      </c>
      <c r="D55" s="15" t="s">
        <v>22</v>
      </c>
      <c r="E55" s="15" t="s">
        <v>22</v>
      </c>
      <c r="F55" s="124"/>
      <c r="G55" s="124"/>
      <c r="H55" s="107"/>
      <c r="I55" s="108"/>
      <c r="J55" s="109"/>
      <c r="K55" s="27"/>
      <c r="L55" s="27"/>
    </row>
    <row r="56" spans="1:15" x14ac:dyDescent="0.35">
      <c r="A56" s="19"/>
      <c r="B56" s="15"/>
      <c r="C56" s="15" t="s">
        <v>22</v>
      </c>
      <c r="D56" s="15" t="s">
        <v>22</v>
      </c>
      <c r="E56" s="15" t="s">
        <v>22</v>
      </c>
      <c r="F56" s="124"/>
      <c r="G56" s="124"/>
      <c r="H56" s="107"/>
      <c r="I56" s="108"/>
      <c r="J56" s="109"/>
      <c r="K56" s="27"/>
      <c r="L56" s="27"/>
    </row>
    <row r="57" spans="1:15" x14ac:dyDescent="0.35">
      <c r="A57" s="19"/>
      <c r="B57" s="15"/>
      <c r="C57" s="15" t="s">
        <v>22</v>
      </c>
      <c r="D57" s="15" t="s">
        <v>22</v>
      </c>
      <c r="E57" s="15" t="s">
        <v>22</v>
      </c>
      <c r="F57" s="124"/>
      <c r="G57" s="124"/>
      <c r="H57" s="107"/>
      <c r="I57" s="108"/>
      <c r="J57" s="109"/>
      <c r="K57" s="27"/>
      <c r="L57" s="27"/>
    </row>
    <row r="58" spans="1:15" x14ac:dyDescent="0.35">
      <c r="A58" s="19"/>
      <c r="B58" s="15"/>
      <c r="C58" s="15" t="s">
        <v>22</v>
      </c>
      <c r="D58" s="15" t="s">
        <v>22</v>
      </c>
      <c r="E58" s="15" t="s">
        <v>22</v>
      </c>
      <c r="F58" s="124"/>
      <c r="G58" s="124"/>
      <c r="H58" s="107"/>
      <c r="I58" s="108"/>
      <c r="J58" s="109"/>
      <c r="K58" s="27"/>
      <c r="L58" s="27"/>
    </row>
    <row r="59" spans="1:15" ht="18.75" customHeight="1" x14ac:dyDescent="0.4">
      <c r="A59" s="89" t="s">
        <v>23</v>
      </c>
      <c r="B59" s="89"/>
      <c r="C59" s="89"/>
      <c r="D59" s="89"/>
      <c r="E59" s="90"/>
      <c r="F59" s="125">
        <f>SUM(F54:F58)</f>
        <v>0</v>
      </c>
      <c r="G59" s="126"/>
      <c r="H59" s="110">
        <f>SUM(H54:H58)</f>
        <v>0</v>
      </c>
      <c r="I59" s="111"/>
      <c r="J59" s="111"/>
      <c r="K59" s="27"/>
      <c r="L59" s="27"/>
    </row>
    <row r="60" spans="1:15" s="27" customFormat="1" x14ac:dyDescent="0.35">
      <c r="A60" s="27" t="s">
        <v>8</v>
      </c>
      <c r="B60" s="83"/>
      <c r="C60" s="83"/>
      <c r="D60" s="83"/>
      <c r="E60" s="83"/>
      <c r="F60" s="29"/>
      <c r="G60" s="29"/>
      <c r="H60" s="29"/>
      <c r="I60" s="29"/>
      <c r="J60" s="29"/>
      <c r="K60" s="29"/>
      <c r="N60" s="8"/>
    </row>
    <row r="61" spans="1:15" ht="35.15" customHeight="1" x14ac:dyDescent="0.4">
      <c r="A61" s="53" t="s">
        <v>55</v>
      </c>
      <c r="B61" s="72"/>
      <c r="C61" s="72"/>
      <c r="D61" s="72"/>
      <c r="E61" s="72"/>
      <c r="F61" s="72"/>
      <c r="G61" s="72"/>
      <c r="H61" s="72"/>
      <c r="I61" s="72"/>
      <c r="J61" s="72"/>
      <c r="K61" s="27"/>
      <c r="L61" s="27"/>
    </row>
    <row r="62" spans="1:15" x14ac:dyDescent="0.35">
      <c r="A62" s="41" t="s">
        <v>10</v>
      </c>
      <c r="B62" s="41"/>
      <c r="C62" s="41"/>
      <c r="D62" s="41"/>
      <c r="E62" s="41"/>
      <c r="F62" s="41"/>
      <c r="G62" s="41"/>
      <c r="H62" s="27"/>
      <c r="I62" s="27"/>
      <c r="J62" s="27"/>
      <c r="K62" s="27"/>
      <c r="L62" s="27"/>
    </row>
    <row r="63" spans="1:15" ht="85.5" customHeight="1" x14ac:dyDescent="0.35">
      <c r="A63" s="12" t="s">
        <v>12</v>
      </c>
      <c r="B63" s="12" t="s">
        <v>56</v>
      </c>
      <c r="C63" s="118" t="s">
        <v>13</v>
      </c>
      <c r="D63" s="119"/>
      <c r="E63" s="12" t="s">
        <v>57</v>
      </c>
      <c r="F63" s="30" t="s">
        <v>57</v>
      </c>
      <c r="G63" s="51" t="s">
        <v>58</v>
      </c>
      <c r="H63" s="105" t="s">
        <v>59</v>
      </c>
      <c r="I63" s="106"/>
      <c r="J63" s="106"/>
      <c r="L63" s="27"/>
      <c r="O63" s="27"/>
    </row>
    <row r="64" spans="1:15" x14ac:dyDescent="0.35">
      <c r="A64" s="15" t="s">
        <v>22</v>
      </c>
      <c r="B64" s="15" t="s">
        <v>22</v>
      </c>
      <c r="C64" s="114" t="s">
        <v>22</v>
      </c>
      <c r="D64" s="115"/>
      <c r="E64" s="15" t="s">
        <v>22</v>
      </c>
      <c r="F64" s="31" t="s">
        <v>22</v>
      </c>
      <c r="G64" s="15" t="s">
        <v>22</v>
      </c>
      <c r="H64" s="101"/>
      <c r="I64" s="101"/>
      <c r="J64" s="101"/>
      <c r="L64" s="27"/>
      <c r="O64" s="27"/>
    </row>
    <row r="65" spans="1:15" x14ac:dyDescent="0.35">
      <c r="A65" s="15" t="s">
        <v>22</v>
      </c>
      <c r="B65" s="15" t="s">
        <v>22</v>
      </c>
      <c r="C65" s="114" t="s">
        <v>22</v>
      </c>
      <c r="D65" s="115"/>
      <c r="E65" s="15" t="s">
        <v>22</v>
      </c>
      <c r="F65" s="31" t="s">
        <v>22</v>
      </c>
      <c r="G65" s="15" t="s">
        <v>22</v>
      </c>
      <c r="H65" s="101"/>
      <c r="I65" s="101"/>
      <c r="J65" s="101"/>
      <c r="K65" s="27"/>
      <c r="L65" s="27"/>
      <c r="O65" s="27"/>
    </row>
    <row r="66" spans="1:15" x14ac:dyDescent="0.35">
      <c r="A66" s="15" t="s">
        <v>22</v>
      </c>
      <c r="B66" s="15" t="s">
        <v>22</v>
      </c>
      <c r="C66" s="114" t="s">
        <v>22</v>
      </c>
      <c r="D66" s="115"/>
      <c r="E66" s="15" t="s">
        <v>22</v>
      </c>
      <c r="F66" s="31" t="s">
        <v>22</v>
      </c>
      <c r="G66" s="15" t="s">
        <v>22</v>
      </c>
      <c r="H66" s="101"/>
      <c r="I66" s="101"/>
      <c r="J66" s="101"/>
      <c r="K66" s="27"/>
      <c r="L66" s="27"/>
      <c r="O66" s="27"/>
    </row>
    <row r="67" spans="1:15" x14ac:dyDescent="0.35">
      <c r="A67" s="15" t="s">
        <v>22</v>
      </c>
      <c r="B67" s="15" t="s">
        <v>22</v>
      </c>
      <c r="C67" s="114" t="s">
        <v>22</v>
      </c>
      <c r="D67" s="115"/>
      <c r="E67" s="15" t="s">
        <v>22</v>
      </c>
      <c r="F67" s="31" t="s">
        <v>22</v>
      </c>
      <c r="G67" s="15" t="s">
        <v>22</v>
      </c>
      <c r="H67" s="101"/>
      <c r="I67" s="101"/>
      <c r="J67" s="101"/>
      <c r="K67" s="27"/>
      <c r="L67" s="27"/>
      <c r="O67" s="27"/>
    </row>
    <row r="68" spans="1:15" x14ac:dyDescent="0.35">
      <c r="A68" s="15" t="s">
        <v>22</v>
      </c>
      <c r="B68" s="15" t="s">
        <v>22</v>
      </c>
      <c r="C68" s="114" t="s">
        <v>22</v>
      </c>
      <c r="D68" s="115"/>
      <c r="E68" s="15" t="s">
        <v>22</v>
      </c>
      <c r="F68" s="31" t="s">
        <v>22</v>
      </c>
      <c r="G68" s="15" t="s">
        <v>22</v>
      </c>
      <c r="H68" s="101"/>
      <c r="I68" s="101"/>
      <c r="J68" s="101"/>
      <c r="K68" s="27"/>
      <c r="L68" s="27"/>
      <c r="O68" s="27"/>
    </row>
    <row r="69" spans="1:15" ht="18" x14ac:dyDescent="0.4">
      <c r="A69" s="43" t="s">
        <v>23</v>
      </c>
      <c r="B69" s="52"/>
      <c r="C69" s="52"/>
      <c r="D69" s="52"/>
      <c r="E69" s="52"/>
      <c r="F69" s="52"/>
      <c r="G69" s="52"/>
      <c r="H69" s="102">
        <f>SUM(H64:J68)</f>
        <v>0</v>
      </c>
      <c r="I69" s="103"/>
      <c r="J69" s="104"/>
      <c r="K69" s="27"/>
      <c r="L69" s="27"/>
    </row>
    <row r="70" spans="1:15" s="27" customFormat="1" x14ac:dyDescent="0.35">
      <c r="A70" s="27" t="s">
        <v>8</v>
      </c>
      <c r="B70" s="83"/>
      <c r="C70" s="83"/>
      <c r="D70" s="83"/>
      <c r="E70" s="83"/>
      <c r="F70" s="28"/>
      <c r="G70" s="29"/>
      <c r="H70" s="29"/>
      <c r="I70" s="29"/>
      <c r="J70" s="29"/>
      <c r="K70" s="29"/>
      <c r="N70" s="8"/>
    </row>
    <row r="71" spans="1:15" ht="41.5" customHeight="1" x14ac:dyDescent="0.4">
      <c r="A71" s="53" t="s">
        <v>60</v>
      </c>
      <c r="B71" s="72"/>
      <c r="C71" s="72"/>
      <c r="D71" s="72"/>
      <c r="E71" s="72"/>
      <c r="F71" s="72"/>
      <c r="G71" s="72"/>
      <c r="H71" s="72"/>
      <c r="I71" s="72"/>
      <c r="J71" s="72"/>
      <c r="K71" s="27"/>
      <c r="L71" s="27"/>
    </row>
    <row r="72" spans="1:15" x14ac:dyDescent="0.35">
      <c r="A72" s="41" t="s">
        <v>10</v>
      </c>
      <c r="B72" s="41"/>
      <c r="C72" s="41"/>
      <c r="D72" s="41"/>
      <c r="E72" s="41"/>
      <c r="F72" s="41"/>
      <c r="G72" s="41"/>
      <c r="H72" s="27"/>
      <c r="I72" s="27"/>
      <c r="J72" s="27"/>
      <c r="K72" s="27"/>
      <c r="L72" s="27"/>
    </row>
    <row r="73" spans="1:15" ht="88" x14ac:dyDescent="0.35">
      <c r="A73" s="12" t="s">
        <v>12</v>
      </c>
      <c r="B73" s="12" t="s">
        <v>56</v>
      </c>
      <c r="C73" s="118" t="s">
        <v>13</v>
      </c>
      <c r="D73" s="119"/>
      <c r="E73" s="12" t="s">
        <v>57</v>
      </c>
      <c r="F73" s="51" t="s">
        <v>58</v>
      </c>
      <c r="G73" s="30" t="s">
        <v>57</v>
      </c>
      <c r="H73" s="105" t="s">
        <v>59</v>
      </c>
      <c r="I73" s="106"/>
      <c r="J73" s="106"/>
      <c r="K73" s="27"/>
      <c r="L73" s="27"/>
    </row>
    <row r="74" spans="1:15" x14ac:dyDescent="0.35">
      <c r="A74" s="15" t="s">
        <v>22</v>
      </c>
      <c r="B74" s="15" t="s">
        <v>22</v>
      </c>
      <c r="C74" s="114" t="s">
        <v>22</v>
      </c>
      <c r="D74" s="115"/>
      <c r="E74" s="15" t="s">
        <v>22</v>
      </c>
      <c r="F74" s="15" t="s">
        <v>22</v>
      </c>
      <c r="G74" s="31" t="s">
        <v>22</v>
      </c>
      <c r="H74" s="101"/>
      <c r="I74" s="101"/>
      <c r="J74" s="101"/>
      <c r="K74" s="27"/>
      <c r="L74" s="27"/>
    </row>
    <row r="75" spans="1:15" x14ac:dyDescent="0.35">
      <c r="A75" s="15" t="s">
        <v>22</v>
      </c>
      <c r="B75" s="15" t="s">
        <v>22</v>
      </c>
      <c r="C75" s="114" t="s">
        <v>22</v>
      </c>
      <c r="D75" s="115"/>
      <c r="E75" s="15" t="s">
        <v>22</v>
      </c>
      <c r="F75" s="15" t="s">
        <v>22</v>
      </c>
      <c r="G75" s="31" t="s">
        <v>22</v>
      </c>
      <c r="H75" s="101"/>
      <c r="I75" s="101"/>
      <c r="J75" s="101"/>
      <c r="K75" s="27"/>
      <c r="L75" s="27"/>
    </row>
    <row r="76" spans="1:15" x14ac:dyDescent="0.35">
      <c r="A76" s="15" t="s">
        <v>22</v>
      </c>
      <c r="B76" s="15" t="s">
        <v>22</v>
      </c>
      <c r="C76" s="114" t="s">
        <v>22</v>
      </c>
      <c r="D76" s="115"/>
      <c r="E76" s="15" t="s">
        <v>22</v>
      </c>
      <c r="F76" s="15" t="s">
        <v>22</v>
      </c>
      <c r="G76" s="31" t="s">
        <v>22</v>
      </c>
      <c r="H76" s="101"/>
      <c r="I76" s="101"/>
      <c r="J76" s="101"/>
      <c r="K76" s="27"/>
      <c r="L76" s="27"/>
    </row>
    <row r="77" spans="1:15" x14ac:dyDescent="0.35">
      <c r="A77" s="15" t="s">
        <v>22</v>
      </c>
      <c r="B77" s="15" t="s">
        <v>22</v>
      </c>
      <c r="C77" s="114" t="s">
        <v>22</v>
      </c>
      <c r="D77" s="115"/>
      <c r="E77" s="15" t="s">
        <v>22</v>
      </c>
      <c r="F77" s="15" t="s">
        <v>22</v>
      </c>
      <c r="G77" s="31" t="s">
        <v>22</v>
      </c>
      <c r="H77" s="101"/>
      <c r="I77" s="101"/>
      <c r="J77" s="101"/>
      <c r="K77" s="27"/>
      <c r="L77" s="27"/>
    </row>
    <row r="78" spans="1:15" x14ac:dyDescent="0.35">
      <c r="A78" s="15" t="s">
        <v>22</v>
      </c>
      <c r="B78" s="15" t="s">
        <v>22</v>
      </c>
      <c r="C78" s="114" t="s">
        <v>22</v>
      </c>
      <c r="D78" s="115"/>
      <c r="E78" s="15" t="s">
        <v>22</v>
      </c>
      <c r="F78" s="15" t="s">
        <v>22</v>
      </c>
      <c r="G78" s="31" t="s">
        <v>22</v>
      </c>
      <c r="H78" s="101"/>
      <c r="I78" s="101"/>
      <c r="J78" s="101"/>
      <c r="K78" s="27"/>
      <c r="L78" s="27"/>
    </row>
    <row r="79" spans="1:15" ht="18" x14ac:dyDescent="0.4">
      <c r="A79" s="43" t="s">
        <v>23</v>
      </c>
      <c r="B79" s="87"/>
      <c r="C79" s="87"/>
      <c r="D79" s="87"/>
      <c r="E79" s="87"/>
      <c r="F79" s="88"/>
      <c r="G79" s="67">
        <f>SUM(G74:G78)</f>
        <v>0</v>
      </c>
      <c r="H79" s="102">
        <f>SUM(H74:J78)</f>
        <v>0</v>
      </c>
      <c r="I79" s="103"/>
      <c r="J79" s="104"/>
      <c r="K79" s="27"/>
      <c r="L79" s="27"/>
    </row>
    <row r="80" spans="1:15" s="27" customFormat="1" x14ac:dyDescent="0.35">
      <c r="A80" s="27" t="s">
        <v>8</v>
      </c>
      <c r="B80" s="83"/>
      <c r="C80" s="83"/>
      <c r="D80" s="83"/>
      <c r="E80" s="83"/>
      <c r="F80" s="29"/>
      <c r="G80" s="29"/>
      <c r="H80" s="29"/>
      <c r="I80" s="29"/>
      <c r="J80" s="29"/>
      <c r="K80" s="29"/>
      <c r="N80" s="8"/>
    </row>
    <row r="81" spans="1:14" ht="38.5" customHeight="1" x14ac:dyDescent="0.4">
      <c r="A81" s="53" t="s">
        <v>61</v>
      </c>
      <c r="B81" s="72"/>
      <c r="C81" s="72"/>
      <c r="D81" s="72"/>
      <c r="E81" s="72"/>
      <c r="F81" s="72"/>
      <c r="G81" s="27"/>
      <c r="H81" s="27"/>
      <c r="I81" s="27"/>
      <c r="J81" s="27"/>
      <c r="K81" s="27"/>
      <c r="L81" s="27"/>
    </row>
    <row r="82" spans="1:14" x14ac:dyDescent="0.35">
      <c r="A82" s="41" t="s">
        <v>10</v>
      </c>
      <c r="B82" s="41"/>
      <c r="C82" s="41"/>
      <c r="D82" s="86"/>
      <c r="E82" s="41"/>
      <c r="F82" s="27"/>
      <c r="G82" s="27"/>
      <c r="H82" s="27"/>
      <c r="I82" s="27"/>
      <c r="J82" s="27"/>
      <c r="K82" s="27"/>
      <c r="L82" s="27"/>
    </row>
    <row r="83" spans="1:14" ht="123.5" x14ac:dyDescent="0.35">
      <c r="A83" s="12" t="s">
        <v>62</v>
      </c>
      <c r="B83" s="12" t="s">
        <v>12</v>
      </c>
      <c r="C83" s="13" t="s">
        <v>56</v>
      </c>
      <c r="D83" s="51" t="s">
        <v>58</v>
      </c>
      <c r="E83" s="13" t="s">
        <v>63</v>
      </c>
      <c r="F83" s="32" t="s">
        <v>63</v>
      </c>
      <c r="G83" s="27"/>
      <c r="H83" s="27"/>
      <c r="I83" s="27"/>
      <c r="J83" s="27"/>
      <c r="K83" s="27"/>
      <c r="L83" s="27"/>
    </row>
    <row r="84" spans="1:14" x14ac:dyDescent="0.35">
      <c r="A84" s="15"/>
      <c r="B84" s="15" t="s">
        <v>22</v>
      </c>
      <c r="C84" s="15" t="s">
        <v>22</v>
      </c>
      <c r="D84" s="15" t="s">
        <v>22</v>
      </c>
      <c r="E84" s="17"/>
      <c r="F84" s="33"/>
      <c r="G84" s="27"/>
      <c r="H84" s="27"/>
      <c r="I84" s="27"/>
      <c r="J84" s="27"/>
      <c r="K84" s="27"/>
      <c r="L84" s="27"/>
    </row>
    <row r="85" spans="1:14" x14ac:dyDescent="0.35">
      <c r="A85" s="15"/>
      <c r="B85" s="15" t="s">
        <v>22</v>
      </c>
      <c r="C85" s="15" t="s">
        <v>22</v>
      </c>
      <c r="D85" s="15" t="s">
        <v>22</v>
      </c>
      <c r="E85" s="17"/>
      <c r="F85" s="33"/>
      <c r="G85" s="27"/>
      <c r="H85" s="27"/>
      <c r="I85" s="27"/>
      <c r="J85" s="27"/>
      <c r="K85" s="27"/>
      <c r="L85" s="27"/>
    </row>
    <row r="86" spans="1:14" x14ac:dyDescent="0.35">
      <c r="A86" s="15"/>
      <c r="B86" s="15" t="s">
        <v>22</v>
      </c>
      <c r="C86" s="15" t="s">
        <v>22</v>
      </c>
      <c r="D86" s="15" t="s">
        <v>22</v>
      </c>
      <c r="E86" s="17"/>
      <c r="F86" s="33"/>
      <c r="G86" s="27"/>
      <c r="H86" s="27"/>
      <c r="I86" s="27"/>
      <c r="J86" s="27"/>
      <c r="K86" s="27"/>
      <c r="L86" s="27"/>
    </row>
    <row r="87" spans="1:14" x14ac:dyDescent="0.35">
      <c r="A87" s="15"/>
      <c r="B87" s="15" t="s">
        <v>22</v>
      </c>
      <c r="C87" s="15" t="s">
        <v>22</v>
      </c>
      <c r="D87" s="15" t="s">
        <v>22</v>
      </c>
      <c r="E87" s="17"/>
      <c r="F87" s="33"/>
      <c r="G87" s="27"/>
      <c r="H87" s="27"/>
      <c r="I87" s="27"/>
      <c r="J87" s="27"/>
      <c r="K87" s="27"/>
      <c r="L87" s="27"/>
    </row>
    <row r="88" spans="1:14" x14ac:dyDescent="0.35">
      <c r="A88" s="15"/>
      <c r="B88" s="15" t="s">
        <v>22</v>
      </c>
      <c r="C88" s="15" t="s">
        <v>22</v>
      </c>
      <c r="D88" s="15" t="s">
        <v>22</v>
      </c>
      <c r="E88" s="17"/>
      <c r="F88" s="33"/>
      <c r="G88" s="27"/>
      <c r="H88" s="27"/>
      <c r="I88" s="27"/>
      <c r="J88" s="27"/>
      <c r="K88" s="27"/>
      <c r="L88" s="27"/>
    </row>
    <row r="89" spans="1:14" ht="18" x14ac:dyDescent="0.4">
      <c r="A89" s="43" t="s">
        <v>23</v>
      </c>
      <c r="B89" s="87"/>
      <c r="C89" s="87"/>
      <c r="D89" s="88"/>
      <c r="E89" s="67">
        <f>SUM(E84:E88)</f>
        <v>0</v>
      </c>
      <c r="F89" s="68" t="s">
        <v>64</v>
      </c>
      <c r="G89" s="27"/>
      <c r="H89" s="27"/>
      <c r="I89" s="27"/>
      <c r="J89" s="27"/>
      <c r="K89" s="27"/>
      <c r="L89" s="27"/>
    </row>
    <row r="90" spans="1:14" s="27" customFormat="1" x14ac:dyDescent="0.35">
      <c r="A90" s="27" t="s">
        <v>8</v>
      </c>
      <c r="B90" s="83"/>
      <c r="C90" s="83"/>
      <c r="F90" s="29"/>
      <c r="G90" s="29"/>
      <c r="H90" s="29"/>
      <c r="I90" s="29"/>
      <c r="J90" s="29"/>
      <c r="K90" s="29"/>
      <c r="N90" s="8"/>
    </row>
    <row r="91" spans="1:14" ht="32.5" customHeight="1" x14ac:dyDescent="0.35">
      <c r="A91" s="53" t="s">
        <v>65</v>
      </c>
      <c r="B91" s="54"/>
      <c r="C91" s="69"/>
      <c r="D91" s="69"/>
      <c r="E91" s="27"/>
      <c r="F91" s="27"/>
      <c r="G91" s="27"/>
      <c r="H91" s="27"/>
      <c r="I91" s="27"/>
      <c r="J91" s="27"/>
      <c r="K91" s="27"/>
      <c r="L91" s="27"/>
    </row>
    <row r="92" spans="1:14" ht="32.15" customHeight="1" x14ac:dyDescent="0.35">
      <c r="A92" s="12" t="s">
        <v>66</v>
      </c>
      <c r="B92" s="13" t="s">
        <v>67</v>
      </c>
      <c r="C92" s="27"/>
      <c r="D92" s="27"/>
      <c r="E92" s="27"/>
      <c r="F92" s="27"/>
      <c r="G92" s="27"/>
      <c r="H92" s="27"/>
      <c r="I92" s="27"/>
      <c r="J92" s="27"/>
      <c r="K92" s="27"/>
      <c r="L92" s="27"/>
    </row>
    <row r="93" spans="1:14" x14ac:dyDescent="0.35">
      <c r="A93" s="19" t="str">
        <f>VLOOKUP($A$4,'result areas'!$B$20:$L$30,2,0)</f>
        <v>Schools</v>
      </c>
      <c r="B93" s="17"/>
      <c r="C93" s="27"/>
      <c r="D93" s="27"/>
      <c r="E93" s="27"/>
      <c r="F93" s="27"/>
      <c r="G93" s="27"/>
      <c r="H93" s="27"/>
      <c r="I93" s="27"/>
      <c r="J93" s="27"/>
      <c r="K93" s="27"/>
      <c r="L93" s="27"/>
    </row>
    <row r="94" spans="1:14" x14ac:dyDescent="0.35">
      <c r="A94" s="19" t="str">
        <f>VLOOKUP($A$4,'result areas'!$B$20:$L$30,3,0)</f>
        <v>Organisations - Tertiary</v>
      </c>
      <c r="B94" s="17"/>
      <c r="C94" s="27"/>
      <c r="D94" s="27"/>
      <c r="E94" s="27"/>
      <c r="F94" s="27"/>
      <c r="G94" s="27"/>
      <c r="H94" s="27"/>
      <c r="I94" s="27"/>
      <c r="J94" s="27"/>
      <c r="L94" s="27"/>
    </row>
    <row r="95" spans="1:14" x14ac:dyDescent="0.35">
      <c r="A95" s="19" t="str">
        <f>VLOOKUP($A$4,'result areas'!$B$20:$L$30,4,0)</f>
        <v>Organisations - Further Education</v>
      </c>
      <c r="B95" s="17"/>
      <c r="C95" s="27"/>
      <c r="D95" s="27"/>
      <c r="E95" s="27"/>
      <c r="F95" s="27"/>
      <c r="G95" s="27"/>
      <c r="H95" s="27"/>
      <c r="I95" s="27"/>
      <c r="J95" s="27"/>
      <c r="K95" s="27"/>
      <c r="L95" s="27"/>
    </row>
    <row r="96" spans="1:14" x14ac:dyDescent="0.35">
      <c r="A96" s="19" t="str">
        <f>VLOOKUP($A$4,'result areas'!$B$20:$L$30,5,0)</f>
        <v>Organisations - Heritage</v>
      </c>
      <c r="B96" s="17"/>
      <c r="C96" s="27"/>
      <c r="D96" s="27"/>
      <c r="E96" s="27"/>
      <c r="F96" s="27"/>
      <c r="G96" s="27"/>
      <c r="H96" s="27"/>
      <c r="I96" s="27"/>
      <c r="J96" s="27"/>
      <c r="K96" s="27"/>
      <c r="L96" s="27"/>
    </row>
    <row r="97" spans="1:15" x14ac:dyDescent="0.35">
      <c r="A97" s="19" t="str">
        <f>VLOOKUP($A$4,'result areas'!$B$20:$L$30,6,0)</f>
        <v>Organisations - Arts</v>
      </c>
      <c r="B97" s="17"/>
      <c r="C97" s="27"/>
      <c r="D97" s="27"/>
      <c r="E97" s="27"/>
      <c r="F97" s="27"/>
      <c r="G97" s="27"/>
      <c r="H97" s="27"/>
      <c r="I97" s="27"/>
      <c r="J97" s="27"/>
      <c r="K97" s="27"/>
      <c r="L97" s="27"/>
    </row>
    <row r="98" spans="1:15" x14ac:dyDescent="0.35">
      <c r="A98" s="19" t="str">
        <f>VLOOKUP($A$4,'result areas'!$B$20:$L$30,7,0)</f>
        <v>Organisations - CSO/NGO</v>
      </c>
      <c r="B98" s="17"/>
      <c r="C98" s="27"/>
      <c r="D98" s="27"/>
      <c r="E98" s="27"/>
      <c r="F98" s="27"/>
      <c r="G98" s="27"/>
      <c r="H98" s="27"/>
      <c r="I98" s="27"/>
      <c r="J98" s="27"/>
      <c r="K98" s="27"/>
      <c r="L98" s="27"/>
    </row>
    <row r="99" spans="1:15" x14ac:dyDescent="0.35">
      <c r="A99" s="19" t="str">
        <f>VLOOKUP($A$4,'result areas'!$B$20:$L$30,8,0)</f>
        <v>Organisations - Tourism</v>
      </c>
      <c r="B99" s="17"/>
      <c r="C99" s="27"/>
      <c r="D99" s="27"/>
      <c r="E99" s="27"/>
      <c r="F99" s="27"/>
      <c r="G99" s="27"/>
      <c r="H99" s="27"/>
      <c r="I99" s="27"/>
      <c r="J99" s="27"/>
      <c r="K99" s="27"/>
      <c r="L99" s="27"/>
    </row>
    <row r="100" spans="1:15" x14ac:dyDescent="0.35">
      <c r="A100" s="19" t="str">
        <f>VLOOKUP($A$4,'result areas'!$B$20:$L$30,9,0)</f>
        <v>Government</v>
      </c>
      <c r="B100" s="17"/>
      <c r="C100" s="27"/>
      <c r="D100" s="27"/>
      <c r="E100" s="27"/>
      <c r="F100" s="27"/>
      <c r="G100" s="27"/>
      <c r="H100" s="27"/>
      <c r="I100" s="27"/>
      <c r="J100" s="27"/>
      <c r="K100" s="27"/>
      <c r="L100" s="27"/>
    </row>
    <row r="101" spans="1:15" ht="18" x14ac:dyDescent="0.4">
      <c r="A101" s="22" t="s">
        <v>23</v>
      </c>
      <c r="B101" s="35">
        <f>SUM(B93:B100)</f>
        <v>0</v>
      </c>
      <c r="C101" s="27"/>
      <c r="D101" s="27"/>
      <c r="E101" s="27"/>
      <c r="F101" s="27"/>
      <c r="G101" s="27"/>
      <c r="H101" s="27"/>
      <c r="I101" s="27"/>
      <c r="J101" s="27"/>
      <c r="K101" s="27"/>
      <c r="L101" s="27"/>
    </row>
    <row r="102" spans="1:15" s="27" customFormat="1" x14ac:dyDescent="0.35">
      <c r="A102" s="27" t="s">
        <v>8</v>
      </c>
      <c r="B102" s="83"/>
      <c r="F102" s="29"/>
      <c r="G102" s="29"/>
      <c r="H102" s="29"/>
      <c r="I102" s="29"/>
      <c r="J102" s="29"/>
      <c r="K102" s="29"/>
      <c r="N102" s="8"/>
    </row>
    <row r="103" spans="1:15" ht="35.5" customHeight="1" x14ac:dyDescent="0.35">
      <c r="A103" s="55" t="s">
        <v>68</v>
      </c>
      <c r="B103" s="56"/>
      <c r="C103" s="73"/>
      <c r="D103" s="73"/>
      <c r="E103" s="27"/>
      <c r="F103" s="27"/>
      <c r="G103" s="27"/>
      <c r="H103" s="27"/>
      <c r="I103" s="27"/>
      <c r="J103" s="27"/>
      <c r="K103" s="27"/>
      <c r="L103" s="27"/>
    </row>
    <row r="104" spans="1:15" ht="18" x14ac:dyDescent="0.35">
      <c r="A104" s="57" t="s">
        <v>69</v>
      </c>
      <c r="B104" s="57" t="s">
        <v>70</v>
      </c>
      <c r="C104" s="57" t="s">
        <v>71</v>
      </c>
      <c r="D104" s="58" t="s">
        <v>72</v>
      </c>
      <c r="E104" s="59" t="s">
        <v>73</v>
      </c>
      <c r="F104" s="27"/>
      <c r="G104" s="27"/>
      <c r="H104" s="27"/>
      <c r="I104" s="27"/>
      <c r="J104" s="27"/>
      <c r="K104" s="27"/>
      <c r="L104" s="27"/>
      <c r="O104" s="27"/>
    </row>
    <row r="105" spans="1:15" x14ac:dyDescent="0.35">
      <c r="A105" s="19"/>
      <c r="B105" s="19"/>
      <c r="C105" s="19"/>
      <c r="D105" s="60"/>
      <c r="E105" s="27"/>
      <c r="F105" s="27"/>
      <c r="G105" s="27"/>
      <c r="H105" s="27"/>
      <c r="I105" s="27"/>
      <c r="J105" s="27"/>
      <c r="K105" s="27"/>
      <c r="L105" s="27"/>
    </row>
    <row r="106" spans="1:15" x14ac:dyDescent="0.35">
      <c r="A106" s="19"/>
      <c r="B106" s="19"/>
      <c r="C106" s="19"/>
      <c r="D106" s="60"/>
      <c r="E106" s="27"/>
      <c r="F106" s="27"/>
      <c r="G106" s="27"/>
      <c r="H106" s="27"/>
      <c r="I106" s="27"/>
      <c r="J106" s="27"/>
      <c r="K106" s="27"/>
      <c r="L106" s="27"/>
    </row>
    <row r="107" spans="1:15" x14ac:dyDescent="0.35">
      <c r="A107" s="19"/>
      <c r="B107" s="19"/>
      <c r="C107" s="19"/>
      <c r="D107" s="60"/>
      <c r="E107" s="27"/>
      <c r="F107" s="27"/>
      <c r="G107" s="27"/>
      <c r="H107" s="27"/>
      <c r="I107" s="27"/>
      <c r="J107" s="27"/>
      <c r="K107" s="27"/>
      <c r="L107" s="27"/>
    </row>
    <row r="108" spans="1:15" x14ac:dyDescent="0.35">
      <c r="A108" s="19"/>
      <c r="B108" s="19"/>
      <c r="C108" s="19"/>
      <c r="D108" s="60"/>
      <c r="E108" s="27"/>
      <c r="F108" s="27"/>
      <c r="G108" s="27"/>
      <c r="H108" s="27"/>
      <c r="I108" s="27"/>
      <c r="J108" s="27"/>
      <c r="K108" s="27"/>
      <c r="L108" s="27"/>
    </row>
    <row r="109" spans="1:15" x14ac:dyDescent="0.35">
      <c r="A109" s="19"/>
      <c r="B109" s="19"/>
      <c r="C109" s="19"/>
      <c r="D109" s="60"/>
      <c r="E109" s="27"/>
      <c r="F109" s="27"/>
      <c r="G109" s="27"/>
      <c r="H109" s="27"/>
      <c r="I109" s="27"/>
      <c r="J109" s="27"/>
      <c r="K109" s="27"/>
      <c r="L109" s="27"/>
    </row>
    <row r="110" spans="1:15" x14ac:dyDescent="0.35">
      <c r="A110" s="19"/>
      <c r="B110" s="19"/>
      <c r="C110" s="19"/>
      <c r="D110" s="60"/>
      <c r="E110" s="27"/>
      <c r="F110" s="27"/>
      <c r="G110" s="27"/>
      <c r="H110" s="27"/>
      <c r="I110" s="27"/>
      <c r="J110" s="27"/>
      <c r="K110" s="27"/>
      <c r="L110" s="27"/>
    </row>
    <row r="111" spans="1:15" x14ac:dyDescent="0.35">
      <c r="A111" s="19"/>
      <c r="B111" s="19"/>
      <c r="C111" s="19"/>
      <c r="D111" s="60"/>
      <c r="E111" s="27"/>
      <c r="F111" s="27"/>
      <c r="G111" s="27"/>
      <c r="H111" s="27"/>
      <c r="I111" s="27"/>
      <c r="J111" s="27"/>
      <c r="K111" s="27"/>
      <c r="L111" s="27"/>
    </row>
    <row r="112" spans="1:15" x14ac:dyDescent="0.35">
      <c r="A112" s="19"/>
      <c r="B112" s="19"/>
      <c r="C112" s="19"/>
      <c r="D112" s="60"/>
      <c r="E112" s="27"/>
      <c r="F112" s="27"/>
      <c r="G112" s="27"/>
      <c r="H112" s="27"/>
      <c r="I112" s="27"/>
      <c r="J112" s="27"/>
      <c r="K112" s="27"/>
      <c r="L112" s="27"/>
    </row>
    <row r="113" spans="1:13" x14ac:dyDescent="0.35">
      <c r="A113" s="27" t="s">
        <v>74</v>
      </c>
      <c r="B113" s="27"/>
      <c r="C113" s="27"/>
      <c r="D113" s="27"/>
      <c r="E113" s="27"/>
      <c r="F113" s="27"/>
      <c r="G113" s="27"/>
      <c r="H113" s="27"/>
      <c r="I113" s="27"/>
      <c r="J113" s="27"/>
      <c r="K113" s="27"/>
      <c r="L113" s="27"/>
    </row>
    <row r="114" spans="1:13" x14ac:dyDescent="0.35">
      <c r="M114" s="8"/>
    </row>
    <row r="115" spans="1:13" x14ac:dyDescent="0.35">
      <c r="M115" s="8"/>
    </row>
    <row r="116" spans="1:13" x14ac:dyDescent="0.35">
      <c r="M116" s="8"/>
    </row>
    <row r="117" spans="1:13" x14ac:dyDescent="0.35">
      <c r="M117" s="8"/>
    </row>
    <row r="118" spans="1:13" x14ac:dyDescent="0.35">
      <c r="M118" s="8"/>
    </row>
    <row r="119" spans="1:13" x14ac:dyDescent="0.35">
      <c r="M119" s="8"/>
    </row>
    <row r="120" spans="1:13" x14ac:dyDescent="0.35">
      <c r="M120" s="8"/>
    </row>
    <row r="121" spans="1:13" x14ac:dyDescent="0.35">
      <c r="M121" s="8"/>
    </row>
    <row r="122" spans="1:13" x14ac:dyDescent="0.35">
      <c r="M122" s="8"/>
    </row>
    <row r="123" spans="1:13" x14ac:dyDescent="0.35">
      <c r="M123" s="8"/>
    </row>
    <row r="124" spans="1:13" x14ac:dyDescent="0.35">
      <c r="M124" s="8"/>
    </row>
    <row r="125" spans="1:13" x14ac:dyDescent="0.35">
      <c r="M125" s="8"/>
    </row>
    <row r="126" spans="1:13" x14ac:dyDescent="0.35">
      <c r="M126" s="8"/>
    </row>
    <row r="127" spans="1:13" x14ac:dyDescent="0.35">
      <c r="M127" s="8"/>
    </row>
    <row r="128" spans="1:13" x14ac:dyDescent="0.35">
      <c r="M128" s="8"/>
    </row>
    <row r="129" s="8" customFormat="1" x14ac:dyDescent="0.35"/>
    <row r="130" s="8" customFormat="1" x14ac:dyDescent="0.35"/>
    <row r="171" spans="2:2" x14ac:dyDescent="0.35">
      <c r="B171" s="24"/>
    </row>
    <row r="172" spans="2:2" x14ac:dyDescent="0.35">
      <c r="B172" s="24"/>
    </row>
    <row r="173" spans="2:2" x14ac:dyDescent="0.35">
      <c r="B173" s="24"/>
    </row>
    <row r="174" spans="2:2" x14ac:dyDescent="0.35">
      <c r="B174" s="24"/>
    </row>
    <row r="175" spans="2:2" x14ac:dyDescent="0.35">
      <c r="B175" s="24"/>
    </row>
    <row r="176" spans="2:2" x14ac:dyDescent="0.35">
      <c r="B176" s="24"/>
    </row>
    <row r="177" spans="2:2" x14ac:dyDescent="0.35">
      <c r="B177" s="24"/>
    </row>
    <row r="178" spans="2:2" x14ac:dyDescent="0.35">
      <c r="B178" s="24"/>
    </row>
    <row r="179" spans="2:2" x14ac:dyDescent="0.35">
      <c r="B179" s="24"/>
    </row>
  </sheetData>
  <mergeCells count="54">
    <mergeCell ref="C74:D74"/>
    <mergeCell ref="C75:D75"/>
    <mergeCell ref="C76:D76"/>
    <mergeCell ref="C77:D77"/>
    <mergeCell ref="C78:D78"/>
    <mergeCell ref="C67:D67"/>
    <mergeCell ref="C68:D68"/>
    <mergeCell ref="C73:D73"/>
    <mergeCell ref="F53:G53"/>
    <mergeCell ref="F54:G54"/>
    <mergeCell ref="C66:D66"/>
    <mergeCell ref="F55:G55"/>
    <mergeCell ref="F56:G56"/>
    <mergeCell ref="F57:G57"/>
    <mergeCell ref="F58:G58"/>
    <mergeCell ref="F59:G59"/>
    <mergeCell ref="C63:D63"/>
    <mergeCell ref="C64:D64"/>
    <mergeCell ref="C65:D65"/>
    <mergeCell ref="H59:J59"/>
    <mergeCell ref="D4:L4"/>
    <mergeCell ref="D5:L9"/>
    <mergeCell ref="D27:E27"/>
    <mergeCell ref="H53:J53"/>
    <mergeCell ref="D12:E12"/>
    <mergeCell ref="D13:E13"/>
    <mergeCell ref="D14:E14"/>
    <mergeCell ref="D15:E15"/>
    <mergeCell ref="D16:E16"/>
    <mergeCell ref="D17:E17"/>
    <mergeCell ref="D22:E22"/>
    <mergeCell ref="D23:E23"/>
    <mergeCell ref="D24:E24"/>
    <mergeCell ref="D25:E25"/>
    <mergeCell ref="D26:E26"/>
    <mergeCell ref="H54:J54"/>
    <mergeCell ref="H55:J55"/>
    <mergeCell ref="H56:J56"/>
    <mergeCell ref="H57:J57"/>
    <mergeCell ref="H58:J58"/>
    <mergeCell ref="H75:J75"/>
    <mergeCell ref="H76:J76"/>
    <mergeCell ref="H77:J77"/>
    <mergeCell ref="H78:J78"/>
    <mergeCell ref="H79:J79"/>
    <mergeCell ref="H68:J68"/>
    <mergeCell ref="H69:J69"/>
    <mergeCell ref="H73:J73"/>
    <mergeCell ref="H74:J74"/>
    <mergeCell ref="H63:J63"/>
    <mergeCell ref="H64:J64"/>
    <mergeCell ref="H65:J65"/>
    <mergeCell ref="H67:J67"/>
    <mergeCell ref="H66:J66"/>
  </mergeCells>
  <dataValidations count="1">
    <dataValidation type="list" allowBlank="1" showInputMessage="1" showErrorMessage="1" sqref="A4:B4" xr:uid="{ACA702BC-F100-493B-A7D2-517A18B72FE9}">
      <formula1>$B$171:$B$179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A4DEF6ED-7935-44C4-AF19-4F94C6B1D215}">
          <x14:formula1>
            <xm:f>Sheet2!$C$18:$C$22</xm:f>
          </x14:formula1>
          <xm:sqref>C13:C17</xm:sqref>
        </x14:dataValidation>
        <x14:dataValidation type="list" allowBlank="1" showInputMessage="1" showErrorMessage="1" xr:uid="{14FF34A0-DB30-45B7-8322-D127BD57767A}">
          <x14:formula1>
            <xm:f>Sheet2!$C$3:$C$7</xm:f>
          </x14:formula1>
          <xm:sqref>C84:C88</xm:sqref>
        </x14:dataValidation>
        <x14:dataValidation type="list" allowBlank="1" showInputMessage="1" showErrorMessage="1" xr:uid="{1C4EFA09-939B-416C-9225-B4299A40296C}">
          <x14:formula1>
            <xm:f>Sheet2!$J$10:$J$13</xm:f>
          </x14:formula1>
          <xm:sqref>E74:E78 E64:E68</xm:sqref>
        </x14:dataValidation>
        <x14:dataValidation type="list" allowBlank="1" showInputMessage="1" showErrorMessage="1" xr:uid="{006E0968-1BE8-455A-9BA5-E4B2E6034E2E}">
          <x14:formula1>
            <xm:f>Sheet2!$E$10:$E$12</xm:f>
          </x14:formula1>
          <xm:sqref>C64:C68 C74:C78</xm:sqref>
        </x14:dataValidation>
        <x14:dataValidation type="list" allowBlank="1" showInputMessage="1" showErrorMessage="1" xr:uid="{0F1EA153-90A2-45DC-BE47-C947F4F83EE1}">
          <x14:formula1>
            <xm:f>Sheet2!$G$3:$G$8</xm:f>
          </x14:formula1>
          <xm:sqref>D54:D58</xm:sqref>
        </x14:dataValidation>
        <x14:dataValidation type="list" allowBlank="1" showInputMessage="1" showErrorMessage="1" xr:uid="{26766198-DC12-4B47-A8FD-067FD77B88D8}">
          <x14:formula1>
            <xm:f>Sheet2!$F$3:$F$5</xm:f>
          </x14:formula1>
          <xm:sqref>C54:C58</xm:sqref>
        </x14:dataValidation>
        <x14:dataValidation type="list" allowBlank="1" showInputMessage="1" showErrorMessage="1" xr:uid="{EC6D4107-70B8-4FC3-BF3F-15D868AF4D13}">
          <x14:formula1>
            <xm:f>Sheet2!$H$10:$H$14</xm:f>
          </x14:formula1>
          <xm:sqref>D84:D88</xm:sqref>
        </x14:dataValidation>
        <x14:dataValidation type="list" allowBlank="1" showInputMessage="1" showErrorMessage="1" xr:uid="{32F364B3-9571-4D64-A850-AE47F189EBDA}">
          <x14:formula1>
            <xm:f>Sheet2!$F$10:$F$14</xm:f>
          </x14:formula1>
          <xm:sqref>B84:B88</xm:sqref>
        </x14:dataValidation>
        <x14:dataValidation type="list" allowBlank="1" showInputMessage="1" showErrorMessage="1" xr:uid="{01D50255-B46F-4CCC-AD01-31C02003E183}">
          <x14:formula1>
            <xm:f>Sheet2!$D$10:$D$14</xm:f>
          </x14:formula1>
          <xm:sqref>G64:G68 F74:F78 E54:E58</xm:sqref>
        </x14:dataValidation>
        <x14:dataValidation type="list" allowBlank="1" showInputMessage="1" showErrorMessage="1" xr:uid="{0ECEBC9B-FDA7-49F8-9A7F-CBEA26BE37F6}">
          <x14:formula1>
            <xm:f>Sheet2!$C$10:$C$14</xm:f>
          </x14:formula1>
          <xm:sqref>B64:B68 B74:B78</xm:sqref>
        </x14:dataValidation>
        <x14:dataValidation type="list" allowBlank="1" showInputMessage="1" showErrorMessage="1" xr:uid="{434192A9-E40A-4EB4-A6B6-5F572177BFB5}">
          <x14:formula1>
            <xm:f>Sheet2!$B$10:$B$14</xm:f>
          </x14:formula1>
          <xm:sqref>A64:A68 A74:A78</xm:sqref>
        </x14:dataValidation>
        <x14:dataValidation type="list" allowBlank="1" showInputMessage="1" showErrorMessage="1" xr:uid="{12843F45-6075-4430-B8E3-C645DC6E191D}">
          <x14:formula1>
            <xm:f>Sheet2!$D$18:$D$39</xm:f>
          </x14:formula1>
          <xm:sqref>D13:E17</xm:sqref>
        </x14:dataValidation>
        <x14:dataValidation type="list" allowBlank="1" showInputMessage="1" showErrorMessage="1" xr:uid="{EDF7E8B5-1098-43DE-B909-94DA4A25AE40}">
          <x14:formula1>
            <xm:f>Sheet2!$E$18:$E$41</xm:f>
          </x14:formula1>
          <xm:sqref>F13:F17</xm:sqref>
        </x14:dataValidation>
        <x14:dataValidation type="list" allowBlank="1" showInputMessage="1" showErrorMessage="1" xr:uid="{D536F384-0CF9-4400-A7E6-157713E94296}">
          <x14:formula1>
            <xm:f>Sheet2!$B$18:$B$23</xm:f>
          </x14:formula1>
          <xm:sqref>B13:B17</xm:sqref>
        </x14:dataValidation>
        <x14:dataValidation type="list" allowBlank="1" showInputMessage="1" showErrorMessage="1" xr:uid="{01F6A288-5488-492D-B60F-78FA0C0BFE46}">
          <x14:formula1>
            <xm:f>Sheet2!$D$47:$D$64</xm:f>
          </x14:formula1>
          <xm:sqref>D23:E27</xm:sqref>
        </x14:dataValidation>
        <x14:dataValidation type="list" allowBlank="1" showInputMessage="1" showErrorMessage="1" xr:uid="{11DF2DA7-E523-45E1-B64C-605697029F1B}">
          <x14:formula1>
            <xm:f>Sheet2!$E$47:$E$69</xm:f>
          </x14:formula1>
          <xm:sqref>F23</xm:sqref>
        </x14:dataValidation>
        <x14:dataValidation type="list" allowBlank="1" showInputMessage="1" showErrorMessage="1" xr:uid="{A1D67253-2ED8-4A8A-9927-0B17DC737B57}">
          <x14:formula1>
            <xm:f>Sheet2!$E$46:$E$69</xm:f>
          </x14:formula1>
          <xm:sqref>F24:F27</xm:sqref>
        </x14:dataValidation>
        <x14:dataValidation type="list" allowBlank="1" showInputMessage="1" showErrorMessage="1" xr:uid="{F6D5D815-DD0A-4E86-86CE-C68BA97A0F9C}">
          <x14:formula1>
            <xm:f>Sheet2!$C$46:$C$50</xm:f>
          </x14:formula1>
          <xm:sqref>C23:C27</xm:sqref>
        </x14:dataValidation>
        <x14:dataValidation type="list" allowBlank="1" showInputMessage="1" showErrorMessage="1" xr:uid="{A80E70EB-EDBF-4A8B-8830-4B0FCD294DF0}">
          <x14:formula1>
            <xm:f>Sheet2!$B$46:$B$47</xm:f>
          </x14:formula1>
          <xm:sqref>B23:B27</xm:sqref>
        </x14:dataValidation>
        <x14:dataValidation type="list" allowBlank="1" showInputMessage="1" showErrorMessage="1" xr:uid="{AE899A30-17C3-4CD6-87BF-60E0221522C5}">
          <x14:formula1>
            <xm:f>Sheet2!$J$11:$J$13</xm:f>
          </x14:formula1>
          <xm:sqref>F64:F68 G74:G78</xm:sqref>
        </x14:dataValidation>
        <x14:dataValidation type="list" allowBlank="1" showInputMessage="1" showErrorMessage="1" xr:uid="{F10CD4C7-C6F0-4482-8FB1-7ABF0605DA08}">
          <x14:formula1>
            <xm:f>Sheet2!$B$26:$B$33</xm:f>
          </x14:formula1>
          <xm:sqref>B105:B112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4A91-28B6-4382-9589-B5FB0B8CAF42}">
  <sheetPr>
    <tabColor rgb="FFFFD5F1"/>
  </sheetPr>
  <dimension ref="A1:B999"/>
  <sheetViews>
    <sheetView topLeftCell="A3" zoomScale="80" zoomScaleNormal="80" workbookViewId="0">
      <selection activeCell="A4" sqref="A4"/>
    </sheetView>
  </sheetViews>
  <sheetFormatPr defaultColWidth="11.08203125" defaultRowHeight="14.5" x14ac:dyDescent="0.35"/>
  <cols>
    <col min="1" max="1" width="19.5" style="26" customWidth="1"/>
    <col min="2" max="2" width="94.33203125" style="26" customWidth="1"/>
    <col min="3" max="4" width="9.25" style="26" customWidth="1"/>
    <col min="5" max="5" width="6.25" style="26" customWidth="1"/>
    <col min="6" max="26" width="9.25" style="26" customWidth="1"/>
    <col min="27" max="16384" width="11.08203125" style="26"/>
  </cols>
  <sheetData>
    <row r="1" spans="1:2" ht="33" customHeight="1" x14ac:dyDescent="0.35">
      <c r="A1" s="77" t="s">
        <v>75</v>
      </c>
      <c r="B1" s="77"/>
    </row>
    <row r="2" spans="1:2" ht="29.15" customHeight="1" x14ac:dyDescent="0.35">
      <c r="A2" s="74" t="s">
        <v>76</v>
      </c>
      <c r="B2" s="75"/>
    </row>
    <row r="3" spans="1:2" ht="24" customHeight="1" x14ac:dyDescent="0.35">
      <c r="A3" s="78" t="s">
        <v>77</v>
      </c>
      <c r="B3" s="78" t="s">
        <v>78</v>
      </c>
    </row>
    <row r="4" spans="1:2" ht="124.5" customHeight="1" x14ac:dyDescent="0.35">
      <c r="A4" s="95" t="s">
        <v>30</v>
      </c>
      <c r="B4" s="76" t="s">
        <v>79</v>
      </c>
    </row>
    <row r="5" spans="1:2" ht="169.5" customHeight="1" x14ac:dyDescent="0.35">
      <c r="A5" s="96" t="s">
        <v>80</v>
      </c>
      <c r="B5" s="76" t="s">
        <v>81</v>
      </c>
    </row>
    <row r="6" spans="1:2" ht="161.5" customHeight="1" x14ac:dyDescent="0.35">
      <c r="A6" s="97" t="s">
        <v>82</v>
      </c>
      <c r="B6" s="76" t="s">
        <v>83</v>
      </c>
    </row>
    <row r="7" spans="1:2" ht="96.65" customHeight="1" x14ac:dyDescent="0.35">
      <c r="A7" s="96" t="s">
        <v>84</v>
      </c>
      <c r="B7" s="76" t="s">
        <v>85</v>
      </c>
    </row>
    <row r="8" spans="1:2" ht="142" customHeight="1" x14ac:dyDescent="0.35">
      <c r="A8" s="97" t="s">
        <v>37</v>
      </c>
      <c r="B8" s="76" t="s">
        <v>86</v>
      </c>
    </row>
    <row r="9" spans="1:2" ht="146.15" customHeight="1" x14ac:dyDescent="0.35">
      <c r="A9" s="98" t="s">
        <v>87</v>
      </c>
      <c r="B9" s="76" t="s">
        <v>88</v>
      </c>
    </row>
    <row r="10" spans="1:2" ht="170.5" x14ac:dyDescent="0.35">
      <c r="A10" s="96" t="s">
        <v>89</v>
      </c>
      <c r="B10" s="76" t="s">
        <v>90</v>
      </c>
    </row>
    <row r="11" spans="1:2" ht="138.65" customHeight="1" x14ac:dyDescent="0.35">
      <c r="A11" s="97" t="s">
        <v>33</v>
      </c>
      <c r="B11" s="76" t="s">
        <v>91</v>
      </c>
    </row>
    <row r="12" spans="1:2" ht="92.5" customHeight="1" x14ac:dyDescent="0.35">
      <c r="A12" s="96" t="s">
        <v>34</v>
      </c>
      <c r="B12" s="76" t="s">
        <v>92</v>
      </c>
    </row>
    <row r="13" spans="1:2" ht="138.65" customHeight="1" x14ac:dyDescent="0.35">
      <c r="A13" s="97" t="s">
        <v>35</v>
      </c>
      <c r="B13" s="76" t="s">
        <v>93</v>
      </c>
    </row>
    <row r="14" spans="1:2" ht="277" customHeight="1" x14ac:dyDescent="0.35">
      <c r="A14" s="99" t="s">
        <v>36</v>
      </c>
      <c r="B14" s="76" t="s">
        <v>94</v>
      </c>
    </row>
    <row r="15" spans="1:2" ht="111" customHeight="1" x14ac:dyDescent="0.35">
      <c r="A15" s="97" t="s">
        <v>95</v>
      </c>
      <c r="B15" s="76" t="s">
        <v>96</v>
      </c>
    </row>
    <row r="16" spans="1:2" ht="92.15" customHeight="1" x14ac:dyDescent="0.35">
      <c r="A16" s="96" t="s">
        <v>39</v>
      </c>
      <c r="B16" s="76" t="s">
        <v>97</v>
      </c>
    </row>
    <row r="17" spans="1:2" ht="45.65" customHeight="1" x14ac:dyDescent="0.35">
      <c r="A17" s="97" t="s">
        <v>40</v>
      </c>
      <c r="B17" s="76" t="s">
        <v>98</v>
      </c>
    </row>
    <row r="18" spans="1:2" ht="41.15" customHeight="1" x14ac:dyDescent="0.35">
      <c r="A18" s="97" t="s">
        <v>99</v>
      </c>
      <c r="B18" s="76" t="s">
        <v>100</v>
      </c>
    </row>
    <row r="19" spans="1:2" ht="35.5" customHeight="1" x14ac:dyDescent="0.35">
      <c r="A19" s="97" t="s">
        <v>101</v>
      </c>
      <c r="B19" s="76" t="s">
        <v>100</v>
      </c>
    </row>
    <row r="20" spans="1:2" ht="25.5" customHeight="1" x14ac:dyDescent="0.35">
      <c r="A20" s="97" t="s">
        <v>102</v>
      </c>
      <c r="B20" s="76" t="s">
        <v>103</v>
      </c>
    </row>
    <row r="21" spans="1:2" ht="227.5" customHeight="1" x14ac:dyDescent="0.35">
      <c r="A21" s="97" t="s">
        <v>104</v>
      </c>
      <c r="B21" s="76" t="s">
        <v>105</v>
      </c>
    </row>
    <row r="22" spans="1:2" ht="15.75" customHeight="1" x14ac:dyDescent="0.35"/>
    <row r="23" spans="1:2" ht="15.75" customHeight="1" x14ac:dyDescent="0.35"/>
    <row r="24" spans="1:2" ht="15.75" customHeight="1" x14ac:dyDescent="0.35"/>
    <row r="25" spans="1:2" ht="15.75" customHeight="1" x14ac:dyDescent="0.35"/>
    <row r="26" spans="1:2" ht="15.75" customHeight="1" x14ac:dyDescent="0.35"/>
    <row r="27" spans="1:2" ht="15.75" customHeight="1" x14ac:dyDescent="0.35"/>
    <row r="28" spans="1:2" ht="15.75" customHeight="1" x14ac:dyDescent="0.35"/>
    <row r="29" spans="1:2" ht="15.75" customHeight="1" x14ac:dyDescent="0.35"/>
    <row r="30" spans="1:2" ht="15.75" customHeight="1" x14ac:dyDescent="0.35"/>
    <row r="31" spans="1:2" ht="15.75" customHeight="1" x14ac:dyDescent="0.35"/>
    <row r="32" spans="1: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69"/>
  <sheetViews>
    <sheetView topLeftCell="A7" workbookViewId="0">
      <selection activeCell="B36" sqref="B36"/>
    </sheetView>
  </sheetViews>
  <sheetFormatPr defaultColWidth="10.83203125" defaultRowHeight="15.5" x14ac:dyDescent="0.35"/>
  <cols>
    <col min="1" max="1" width="10.83203125" style="1"/>
    <col min="2" max="2" width="52.08203125" style="1" customWidth="1"/>
    <col min="3" max="3" width="20.08203125" style="1" bestFit="1" customWidth="1"/>
    <col min="4" max="4" width="48.83203125" style="1" bestFit="1" customWidth="1"/>
    <col min="5" max="5" width="12.83203125" style="4" bestFit="1" customWidth="1"/>
    <col min="6" max="6" width="21" style="1" bestFit="1" customWidth="1"/>
    <col min="7" max="7" width="20.08203125" style="1" bestFit="1" customWidth="1"/>
    <col min="8" max="9" width="10.83203125" style="1"/>
    <col min="10" max="10" width="24.33203125" style="1" customWidth="1"/>
    <col min="11" max="16384" width="10.83203125" style="1"/>
  </cols>
  <sheetData>
    <row r="3" spans="2:12" x14ac:dyDescent="0.35">
      <c r="B3" s="100" t="s">
        <v>22</v>
      </c>
      <c r="C3" s="100" t="s">
        <v>22</v>
      </c>
      <c r="D3" s="100" t="s">
        <v>22</v>
      </c>
      <c r="E3" s="100"/>
      <c r="F3" s="100" t="s">
        <v>22</v>
      </c>
      <c r="G3" s="100" t="s">
        <v>22</v>
      </c>
      <c r="H3" s="100"/>
      <c r="I3" s="100"/>
      <c r="J3" s="100"/>
      <c r="K3" s="100"/>
      <c r="L3" s="100" t="s">
        <v>22</v>
      </c>
    </row>
    <row r="4" spans="2:12" x14ac:dyDescent="0.35">
      <c r="B4" s="100" t="s">
        <v>106</v>
      </c>
      <c r="C4" s="100" t="s">
        <v>107</v>
      </c>
      <c r="D4" s="100" t="s">
        <v>108</v>
      </c>
      <c r="E4" s="100"/>
      <c r="F4" s="100" t="s">
        <v>109</v>
      </c>
      <c r="G4" s="100" t="s">
        <v>110</v>
      </c>
      <c r="H4" s="100"/>
      <c r="I4" s="100"/>
      <c r="J4" s="100"/>
      <c r="K4" s="100"/>
      <c r="L4" s="100" t="s">
        <v>108</v>
      </c>
    </row>
    <row r="5" spans="2:12" x14ac:dyDescent="0.35">
      <c r="B5" s="100" t="s">
        <v>111</v>
      </c>
      <c r="C5" s="100" t="s">
        <v>112</v>
      </c>
      <c r="D5" s="100" t="s">
        <v>113</v>
      </c>
      <c r="E5" s="100"/>
      <c r="F5" s="100" t="s">
        <v>114</v>
      </c>
      <c r="G5" s="100" t="s">
        <v>115</v>
      </c>
      <c r="H5" s="100"/>
      <c r="I5" s="100"/>
      <c r="J5" s="100"/>
      <c r="K5" s="100"/>
      <c r="L5" s="100" t="s">
        <v>113</v>
      </c>
    </row>
    <row r="6" spans="2:12" x14ac:dyDescent="0.35">
      <c r="B6" s="100" t="s">
        <v>116</v>
      </c>
      <c r="C6" s="100" t="s">
        <v>117</v>
      </c>
      <c r="D6" s="100" t="s">
        <v>118</v>
      </c>
      <c r="E6" s="100"/>
      <c r="F6" s="100"/>
      <c r="G6" s="100" t="s">
        <v>119</v>
      </c>
      <c r="H6" s="100"/>
      <c r="I6" s="100"/>
      <c r="J6" s="100"/>
      <c r="K6" s="100"/>
      <c r="L6" s="100" t="s">
        <v>118</v>
      </c>
    </row>
    <row r="7" spans="2:12" x14ac:dyDescent="0.35">
      <c r="B7" s="100" t="s">
        <v>120</v>
      </c>
      <c r="C7" s="100" t="s">
        <v>121</v>
      </c>
      <c r="D7" s="100" t="s">
        <v>122</v>
      </c>
      <c r="E7" s="100"/>
      <c r="F7" s="100"/>
      <c r="G7" s="100" t="s">
        <v>123</v>
      </c>
      <c r="H7" s="100"/>
      <c r="I7" s="100"/>
      <c r="J7" s="100"/>
      <c r="K7" s="100"/>
      <c r="L7" s="100" t="s">
        <v>122</v>
      </c>
    </row>
    <row r="8" spans="2:12" x14ac:dyDescent="0.35">
      <c r="B8" s="100"/>
      <c r="C8" s="100"/>
      <c r="D8" s="100"/>
      <c r="E8" s="100"/>
      <c r="F8" s="100"/>
      <c r="G8" s="100" t="s">
        <v>124</v>
      </c>
      <c r="H8" s="100"/>
      <c r="I8" s="100"/>
      <c r="J8" s="100"/>
      <c r="K8" s="100"/>
      <c r="L8" s="100"/>
    </row>
    <row r="10" spans="2:12" x14ac:dyDescent="0.35">
      <c r="B10" s="100" t="s">
        <v>22</v>
      </c>
      <c r="C10" s="100" t="s">
        <v>22</v>
      </c>
      <c r="D10" s="100" t="s">
        <v>22</v>
      </c>
      <c r="E10" s="100" t="s">
        <v>22</v>
      </c>
      <c r="F10" s="100" t="s">
        <v>22</v>
      </c>
      <c r="G10" s="100" t="s">
        <v>22</v>
      </c>
      <c r="H10" s="100" t="s">
        <v>22</v>
      </c>
      <c r="I10" s="100"/>
      <c r="J10" s="100" t="s">
        <v>22</v>
      </c>
      <c r="K10" s="100"/>
      <c r="L10" s="100"/>
    </row>
    <row r="11" spans="2:12" x14ac:dyDescent="0.35">
      <c r="B11" s="100" t="s">
        <v>106</v>
      </c>
      <c r="C11" s="100" t="s">
        <v>125</v>
      </c>
      <c r="D11" s="100" t="s">
        <v>108</v>
      </c>
      <c r="E11" s="100" t="s">
        <v>126</v>
      </c>
      <c r="F11" s="100" t="s">
        <v>106</v>
      </c>
      <c r="G11" s="100" t="s">
        <v>125</v>
      </c>
      <c r="H11" s="100" t="s">
        <v>108</v>
      </c>
      <c r="I11" s="100"/>
      <c r="J11" s="100" t="s">
        <v>127</v>
      </c>
      <c r="K11" s="100"/>
      <c r="L11" s="100"/>
    </row>
    <row r="12" spans="2:12" x14ac:dyDescent="0.35">
      <c r="B12" s="100" t="s">
        <v>111</v>
      </c>
      <c r="C12" s="100" t="s">
        <v>128</v>
      </c>
      <c r="D12" s="100" t="s">
        <v>113</v>
      </c>
      <c r="E12" s="100" t="s">
        <v>129</v>
      </c>
      <c r="F12" s="100" t="s">
        <v>111</v>
      </c>
      <c r="G12" s="100" t="s">
        <v>128</v>
      </c>
      <c r="H12" s="100" t="s">
        <v>113</v>
      </c>
      <c r="I12" s="100"/>
      <c r="J12" s="100" t="s">
        <v>130</v>
      </c>
      <c r="K12" s="100"/>
      <c r="L12" s="100"/>
    </row>
    <row r="13" spans="2:12" x14ac:dyDescent="0.35">
      <c r="B13" s="100" t="s">
        <v>116</v>
      </c>
      <c r="C13" s="100" t="s">
        <v>131</v>
      </c>
      <c r="D13" s="100" t="s">
        <v>118</v>
      </c>
      <c r="E13" s="100"/>
      <c r="F13" s="100" t="s">
        <v>116</v>
      </c>
      <c r="G13" s="100" t="s">
        <v>131</v>
      </c>
      <c r="H13" s="100" t="s">
        <v>118</v>
      </c>
      <c r="I13" s="100"/>
      <c r="J13" s="100" t="s">
        <v>132</v>
      </c>
      <c r="K13" s="100"/>
      <c r="L13" s="100"/>
    </row>
    <row r="14" spans="2:12" x14ac:dyDescent="0.35">
      <c r="B14" s="100" t="s">
        <v>120</v>
      </c>
      <c r="C14" s="100" t="s">
        <v>133</v>
      </c>
      <c r="D14" s="100" t="s">
        <v>122</v>
      </c>
      <c r="E14" s="100"/>
      <c r="F14" s="100" t="s">
        <v>120</v>
      </c>
      <c r="G14" s="100" t="s">
        <v>133</v>
      </c>
      <c r="H14" s="100" t="s">
        <v>122</v>
      </c>
      <c r="I14" s="100"/>
      <c r="J14" s="100"/>
      <c r="K14" s="100"/>
      <c r="L14" s="100"/>
    </row>
    <row r="16" spans="2:12" x14ac:dyDescent="0.35">
      <c r="B16" s="100"/>
      <c r="C16" s="100"/>
      <c r="D16" s="100"/>
      <c r="E16" s="100" t="e">
        <f>+'Original Template- FOR INTERNAL'!#REF!</f>
        <v>#REF!</v>
      </c>
      <c r="F16" s="100"/>
      <c r="G16" s="100" t="s">
        <v>134</v>
      </c>
      <c r="H16" s="100"/>
      <c r="I16" s="100"/>
      <c r="J16" s="100"/>
      <c r="K16" s="100"/>
      <c r="L16" s="100"/>
    </row>
    <row r="17" spans="2:8" x14ac:dyDescent="0.35">
      <c r="B17" s="100" t="s">
        <v>135</v>
      </c>
      <c r="C17" s="100" t="s">
        <v>13</v>
      </c>
      <c r="D17" s="100" t="s">
        <v>136</v>
      </c>
      <c r="E17" s="100" t="s">
        <v>137</v>
      </c>
      <c r="F17" s="100"/>
      <c r="G17" s="100" t="s">
        <v>22</v>
      </c>
      <c r="H17" s="100"/>
    </row>
    <row r="18" spans="2:8" x14ac:dyDescent="0.35">
      <c r="B18" s="100" t="s">
        <v>22</v>
      </c>
      <c r="C18" s="100" t="s">
        <v>22</v>
      </c>
      <c r="D18" s="100" t="s">
        <v>22</v>
      </c>
      <c r="E18" s="100" t="s">
        <v>22</v>
      </c>
      <c r="F18" s="100"/>
      <c r="G18" s="100" t="s">
        <v>30</v>
      </c>
      <c r="H18" s="100"/>
    </row>
    <row r="19" spans="2:8" x14ac:dyDescent="0.35">
      <c r="B19" s="100" t="s">
        <v>138</v>
      </c>
      <c r="C19" s="100" t="s">
        <v>27</v>
      </c>
      <c r="D19" s="100" t="s">
        <v>138</v>
      </c>
      <c r="E19" s="100" t="e">
        <f>VLOOKUP($E$16,'result areas'!$B$30:$AC$38,2,FALSE)</f>
        <v>#REF!</v>
      </c>
      <c r="F19" s="100"/>
      <c r="G19" s="100" t="s">
        <v>31</v>
      </c>
      <c r="H19" s="100"/>
    </row>
    <row r="20" spans="2:8" x14ac:dyDescent="0.35">
      <c r="B20" s="100" t="s">
        <v>139</v>
      </c>
      <c r="C20" s="100" t="s">
        <v>140</v>
      </c>
      <c r="D20" s="100" t="s">
        <v>141</v>
      </c>
      <c r="E20" s="100" t="e">
        <f>VLOOKUP($E$16,'result areas'!$B$30:$AC$38,3,FALSE)</f>
        <v>#REF!</v>
      </c>
      <c r="F20" s="100"/>
      <c r="G20" s="100" t="s">
        <v>32</v>
      </c>
      <c r="H20" s="100"/>
    </row>
    <row r="21" spans="2:8" x14ac:dyDescent="0.35">
      <c r="B21" s="100" t="s">
        <v>142</v>
      </c>
      <c r="C21" s="100" t="s">
        <v>143</v>
      </c>
      <c r="D21" s="100" t="s">
        <v>144</v>
      </c>
      <c r="E21" s="100" t="e">
        <f>VLOOKUP($E$16,'result areas'!$B$30:$AC$38,4,FALSE)</f>
        <v>#REF!</v>
      </c>
      <c r="F21" s="100"/>
      <c r="G21" s="100" t="s">
        <v>33</v>
      </c>
      <c r="H21" s="100"/>
    </row>
    <row r="22" spans="2:8" x14ac:dyDescent="0.35">
      <c r="B22" s="100" t="s">
        <v>145</v>
      </c>
      <c r="C22" s="100" t="s">
        <v>19</v>
      </c>
      <c r="D22" s="100" t="s">
        <v>146</v>
      </c>
      <c r="E22" s="100" t="e">
        <f>VLOOKUP($E$16,'result areas'!$B$30:$AC$38,5,FALSE)</f>
        <v>#REF!</v>
      </c>
      <c r="F22" s="100"/>
      <c r="G22" s="100" t="s">
        <v>34</v>
      </c>
      <c r="H22" s="100"/>
    </row>
    <row r="23" spans="2:8" x14ac:dyDescent="0.35">
      <c r="B23" s="100" t="s">
        <v>147</v>
      </c>
      <c r="C23" s="100"/>
      <c r="D23" s="100" t="s">
        <v>148</v>
      </c>
      <c r="E23" s="100" t="e">
        <f>VLOOKUP($E$16,'result areas'!$B$30:$AC$38,6,FALSE)</f>
        <v>#REF!</v>
      </c>
      <c r="F23" s="100"/>
      <c r="G23" s="100" t="s">
        <v>35</v>
      </c>
      <c r="H23" s="100"/>
    </row>
    <row r="24" spans="2:8" x14ac:dyDescent="0.35">
      <c r="B24" s="100"/>
      <c r="C24" s="100"/>
      <c r="D24" s="100" t="s">
        <v>149</v>
      </c>
      <c r="E24" s="100" t="e">
        <f>VLOOKUP($E$16,'result areas'!$B$30:$AC$38,7,FALSE)</f>
        <v>#REF!</v>
      </c>
      <c r="F24" s="100"/>
      <c r="G24" s="100" t="s">
        <v>36</v>
      </c>
      <c r="H24" s="100"/>
    </row>
    <row r="25" spans="2:8" x14ac:dyDescent="0.35">
      <c r="B25" s="100"/>
      <c r="C25" s="100"/>
      <c r="D25" s="100" t="s">
        <v>150</v>
      </c>
      <c r="E25" s="100" t="e">
        <f>VLOOKUP($E$16,'result areas'!$B$30:$AC$38,8,FALSE)</f>
        <v>#REF!</v>
      </c>
      <c r="F25" s="100"/>
      <c r="G25" s="100" t="s">
        <v>37</v>
      </c>
      <c r="H25" s="100"/>
    </row>
    <row r="26" spans="2:8" x14ac:dyDescent="0.35">
      <c r="B26" s="100" t="s">
        <v>151</v>
      </c>
      <c r="C26" s="100"/>
      <c r="D26" s="100" t="s">
        <v>152</v>
      </c>
      <c r="E26" s="100" t="e">
        <f>VLOOKUP($E$16,'result areas'!$B$30:$AC$38,9,FALSE)</f>
        <v>#REF!</v>
      </c>
      <c r="F26" s="100"/>
      <c r="G26" s="100" t="s">
        <v>38</v>
      </c>
      <c r="H26" s="100"/>
    </row>
    <row r="27" spans="2:8" x14ac:dyDescent="0.35">
      <c r="B27" s="100" t="s">
        <v>153</v>
      </c>
      <c r="C27" s="100"/>
      <c r="D27" s="100" t="s">
        <v>154</v>
      </c>
      <c r="E27" s="100" t="e">
        <f>VLOOKUP($E$16,'result areas'!$B$30:$AC$38,10,FALSE)</f>
        <v>#REF!</v>
      </c>
      <c r="F27" s="100"/>
      <c r="G27" s="100" t="s">
        <v>39</v>
      </c>
      <c r="H27" s="100"/>
    </row>
    <row r="28" spans="2:8" x14ac:dyDescent="0.35">
      <c r="B28" s="100" t="s">
        <v>155</v>
      </c>
      <c r="C28" s="100"/>
      <c r="D28" s="100" t="s">
        <v>156</v>
      </c>
      <c r="E28" s="100" t="e">
        <f>VLOOKUP($E$16,'result areas'!$B$30:$AC$38,11,FALSE)</f>
        <v>#REF!</v>
      </c>
      <c r="F28" s="100"/>
      <c r="G28" s="100" t="s">
        <v>40</v>
      </c>
      <c r="H28" s="100"/>
    </row>
    <row r="29" spans="2:8" x14ac:dyDescent="0.35">
      <c r="B29" s="100" t="s">
        <v>157</v>
      </c>
      <c r="C29" s="100"/>
      <c r="D29" s="100" t="s">
        <v>158</v>
      </c>
      <c r="E29" s="100" t="e">
        <f>VLOOKUP($E$16,'result areas'!$B$30:$AC$38,12,FALSE)</f>
        <v>#REF!</v>
      </c>
      <c r="F29" s="100"/>
      <c r="G29" s="100" t="s">
        <v>41</v>
      </c>
      <c r="H29" s="100"/>
    </row>
    <row r="30" spans="2:8" x14ac:dyDescent="0.35">
      <c r="B30" s="100" t="s">
        <v>159</v>
      </c>
      <c r="C30" s="100"/>
      <c r="D30" s="100" t="s">
        <v>160</v>
      </c>
      <c r="E30" s="100" t="e">
        <f>VLOOKUP($E$16,'result areas'!$B$30:$AC$38,13,FALSE)</f>
        <v>#REF!</v>
      </c>
      <c r="F30" s="100"/>
      <c r="G30" s="100" t="s">
        <v>42</v>
      </c>
      <c r="H30" s="100"/>
    </row>
    <row r="31" spans="2:8" x14ac:dyDescent="0.35">
      <c r="B31" s="100" t="s">
        <v>161</v>
      </c>
      <c r="C31" s="100"/>
      <c r="D31" s="100" t="s">
        <v>162</v>
      </c>
      <c r="E31" s="100" t="e">
        <f>VLOOKUP($E$16,'result areas'!$B$30:$AC$38,14,FALSE)</f>
        <v>#REF!</v>
      </c>
      <c r="F31" s="100"/>
      <c r="G31" s="100" t="s">
        <v>43</v>
      </c>
      <c r="H31" s="100"/>
    </row>
    <row r="32" spans="2:8" x14ac:dyDescent="0.35">
      <c r="B32" s="100" t="s">
        <v>163</v>
      </c>
      <c r="C32" s="100"/>
      <c r="D32" s="100" t="s">
        <v>164</v>
      </c>
      <c r="E32" s="100" t="e">
        <f>VLOOKUP($E$16,'result areas'!$B$30:$AC$38,15,FALSE)</f>
        <v>#REF!</v>
      </c>
      <c r="F32" s="100"/>
      <c r="G32" s="100" t="s">
        <v>44</v>
      </c>
      <c r="H32" s="100"/>
    </row>
    <row r="33" spans="2:8" x14ac:dyDescent="0.35">
      <c r="B33" s="100" t="s">
        <v>165</v>
      </c>
      <c r="C33" s="100"/>
      <c r="D33" s="100" t="s">
        <v>166</v>
      </c>
      <c r="E33" s="100" t="e">
        <f>VLOOKUP($E$16,'result areas'!$B$30:$AC$38,16,FALSE)</f>
        <v>#REF!</v>
      </c>
      <c r="F33" s="100"/>
      <c r="G33" s="100" t="s">
        <v>45</v>
      </c>
      <c r="H33" s="100"/>
    </row>
    <row r="34" spans="2:8" x14ac:dyDescent="0.35">
      <c r="B34" s="100"/>
      <c r="C34" s="100"/>
      <c r="D34" s="100" t="s">
        <v>167</v>
      </c>
      <c r="E34" s="100" t="e">
        <f>VLOOKUP($E$16,'result areas'!$B$30:$AC$38,17,FALSE)</f>
        <v>#REF!</v>
      </c>
      <c r="F34" s="100"/>
      <c r="G34" s="100" t="s">
        <v>46</v>
      </c>
      <c r="H34" s="100"/>
    </row>
    <row r="35" spans="2:8" x14ac:dyDescent="0.35">
      <c r="B35" s="100"/>
      <c r="C35" s="100"/>
      <c r="D35" s="100" t="s">
        <v>168</v>
      </c>
      <c r="E35" s="100" t="e">
        <f>VLOOKUP($E$16,'result areas'!$B$30:$AC$38,18,FALSE)</f>
        <v>#REF!</v>
      </c>
      <c r="F35" s="100"/>
      <c r="G35" s="100"/>
      <c r="H35" s="100"/>
    </row>
    <row r="36" spans="2:8" x14ac:dyDescent="0.35">
      <c r="B36" s="100"/>
      <c r="C36" s="100"/>
      <c r="D36" s="100" t="s">
        <v>169</v>
      </c>
      <c r="E36" s="100" t="e">
        <f>VLOOKUP($E$16,'result areas'!$B$30:$AC$38,19,FALSE)</f>
        <v>#REF!</v>
      </c>
      <c r="F36" s="100"/>
      <c r="G36" s="100"/>
      <c r="H36" s="100"/>
    </row>
    <row r="37" spans="2:8" x14ac:dyDescent="0.35">
      <c r="B37" s="100"/>
      <c r="C37" s="100"/>
      <c r="D37" s="100" t="s">
        <v>170</v>
      </c>
      <c r="E37" s="100" t="e">
        <f>VLOOKUP($E$16,'result areas'!$B$30:$AC$38,20,FALSE)</f>
        <v>#REF!</v>
      </c>
      <c r="F37" s="100"/>
      <c r="G37" s="100"/>
      <c r="H37" s="100"/>
    </row>
    <row r="38" spans="2:8" x14ac:dyDescent="0.35">
      <c r="B38" s="100"/>
      <c r="C38" s="100"/>
      <c r="D38" s="100" t="s">
        <v>19</v>
      </c>
      <c r="E38" s="100" t="e">
        <f>VLOOKUP($E$16,'result areas'!$B$30:$AC$38,21,FALSE)</f>
        <v>#REF!</v>
      </c>
      <c r="F38" s="100"/>
      <c r="G38" s="100"/>
      <c r="H38" s="100"/>
    </row>
    <row r="39" spans="2:8" x14ac:dyDescent="0.35">
      <c r="B39" s="100"/>
      <c r="C39" s="100"/>
      <c r="D39" s="100" t="s">
        <v>171</v>
      </c>
      <c r="E39" s="100" t="e">
        <f>VLOOKUP($E$16,'result areas'!$B$30:$AC$38,22,FALSE)</f>
        <v>#REF!</v>
      </c>
      <c r="F39" s="100"/>
      <c r="G39" s="100"/>
      <c r="H39" s="100"/>
    </row>
    <row r="40" spans="2:8" x14ac:dyDescent="0.35">
      <c r="B40" s="100"/>
      <c r="C40" s="100"/>
      <c r="D40" s="100"/>
      <c r="E40" s="100" t="e">
        <f>VLOOKUP($E$16,'result areas'!$B$30:$AC$38,23,FALSE)</f>
        <v>#REF!</v>
      </c>
      <c r="F40" s="100"/>
      <c r="G40" s="100"/>
      <c r="H40" s="100"/>
    </row>
    <row r="41" spans="2:8" x14ac:dyDescent="0.35">
      <c r="B41" s="100"/>
      <c r="C41" s="100"/>
      <c r="D41" s="100"/>
      <c r="E41" s="100" t="e">
        <f>VLOOKUP($E$16,'result areas'!$B$30:$AC$38,24,FALSE)</f>
        <v>#REF!</v>
      </c>
      <c r="F41" s="100"/>
      <c r="G41" s="100"/>
      <c r="H41" s="100"/>
    </row>
    <row r="42" spans="2:8" x14ac:dyDescent="0.35">
      <c r="B42" s="100"/>
      <c r="C42" s="100"/>
      <c r="D42" s="100"/>
      <c r="E42" s="100"/>
      <c r="F42" s="100"/>
      <c r="G42" s="100"/>
      <c r="H42" s="100"/>
    </row>
    <row r="43" spans="2:8" x14ac:dyDescent="0.35">
      <c r="B43" s="100"/>
      <c r="C43" s="100"/>
      <c r="D43" s="100"/>
      <c r="E43" s="100"/>
      <c r="F43" s="100"/>
      <c r="G43" s="100"/>
      <c r="H43" s="100"/>
    </row>
    <row r="44" spans="2:8" x14ac:dyDescent="0.35">
      <c r="B44" s="100"/>
      <c r="C44" s="100"/>
      <c r="D44" s="100"/>
      <c r="E44" s="100"/>
      <c r="F44" s="100"/>
      <c r="G44" s="100"/>
      <c r="H44" s="100"/>
    </row>
    <row r="45" spans="2:8" x14ac:dyDescent="0.35">
      <c r="B45" s="100"/>
      <c r="C45" s="100"/>
      <c r="D45" s="100"/>
      <c r="E45" s="100" t="e">
        <f>+E16</f>
        <v>#REF!</v>
      </c>
      <c r="F45" s="100"/>
      <c r="G45" s="100"/>
      <c r="H45" s="100"/>
    </row>
    <row r="46" spans="2:8" x14ac:dyDescent="0.35">
      <c r="B46" s="100" t="s">
        <v>22</v>
      </c>
      <c r="C46" s="100" t="s">
        <v>22</v>
      </c>
      <c r="D46" s="100"/>
      <c r="E46" s="100" t="s">
        <v>22</v>
      </c>
      <c r="F46" s="100"/>
      <c r="G46" s="100"/>
      <c r="H46" s="100"/>
    </row>
    <row r="47" spans="2:8" x14ac:dyDescent="0.35">
      <c r="B47" s="100" t="s">
        <v>26</v>
      </c>
      <c r="C47" s="100" t="s">
        <v>27</v>
      </c>
      <c r="D47" s="100" t="s">
        <v>22</v>
      </c>
      <c r="E47" s="100" t="e">
        <f>VLOOKUP($E$45,'result areas'!$B$40:$AA$48,2,FALSE)</f>
        <v>#REF!</v>
      </c>
      <c r="F47" s="100"/>
      <c r="G47" s="100"/>
      <c r="H47" s="100"/>
    </row>
    <row r="48" spans="2:8" x14ac:dyDescent="0.35">
      <c r="B48" s="100"/>
      <c r="C48" s="100" t="s">
        <v>140</v>
      </c>
      <c r="D48" s="100" t="s">
        <v>141</v>
      </c>
      <c r="E48" s="100" t="e">
        <f>VLOOKUP($E$45,'result areas'!$B$40:$AA$48,3,FALSE)</f>
        <v>#REF!</v>
      </c>
      <c r="F48" s="100"/>
      <c r="G48" s="100"/>
      <c r="H48" s="100"/>
    </row>
    <row r="49" spans="3:5" x14ac:dyDescent="0.35">
      <c r="C49" s="100" t="s">
        <v>143</v>
      </c>
      <c r="D49" s="100" t="s">
        <v>144</v>
      </c>
      <c r="E49" s="100" t="e">
        <f>VLOOKUP($E$45,'result areas'!$B$40:$AA$48,4,FALSE)</f>
        <v>#REF!</v>
      </c>
    </row>
    <row r="50" spans="3:5" x14ac:dyDescent="0.35">
      <c r="C50" s="100" t="s">
        <v>19</v>
      </c>
      <c r="D50" s="100" t="s">
        <v>146</v>
      </c>
      <c r="E50" s="100" t="e">
        <f>VLOOKUP($E$45,'result areas'!$B$40:$AA$48,5,FALSE)</f>
        <v>#REF!</v>
      </c>
    </row>
    <row r="51" spans="3:5" x14ac:dyDescent="0.35">
      <c r="C51" s="100"/>
      <c r="D51" s="100" t="s">
        <v>172</v>
      </c>
      <c r="E51" s="100" t="e">
        <f>VLOOKUP($E$45,'result areas'!$B$40:$AA$48,6,FALSE)</f>
        <v>#REF!</v>
      </c>
    </row>
    <row r="52" spans="3:5" x14ac:dyDescent="0.35">
      <c r="C52" s="100"/>
      <c r="D52" s="100" t="s">
        <v>173</v>
      </c>
      <c r="E52" s="100" t="e">
        <f>VLOOKUP($E$45,'result areas'!$B$40:$AA$48,7,FALSE)</f>
        <v>#REF!</v>
      </c>
    </row>
    <row r="53" spans="3:5" x14ac:dyDescent="0.35">
      <c r="C53" s="100"/>
      <c r="D53" s="100" t="s">
        <v>150</v>
      </c>
      <c r="E53" s="100" t="e">
        <f>VLOOKUP($E$45,'result areas'!$B$40:$AA$48,8,FALSE)</f>
        <v>#REF!</v>
      </c>
    </row>
    <row r="54" spans="3:5" x14ac:dyDescent="0.35">
      <c r="C54" s="100"/>
      <c r="D54" s="100" t="s">
        <v>174</v>
      </c>
      <c r="E54" s="100" t="e">
        <f>VLOOKUP($E$45,'result areas'!$B$40:$AA$48,9,FALSE)</f>
        <v>#REF!</v>
      </c>
    </row>
    <row r="55" spans="3:5" x14ac:dyDescent="0.35">
      <c r="C55" s="100"/>
      <c r="D55" s="100" t="s">
        <v>156</v>
      </c>
      <c r="E55" s="100" t="e">
        <f>VLOOKUP($E$45,'result areas'!$B$40:$AA$48,10,FALSE)</f>
        <v>#REF!</v>
      </c>
    </row>
    <row r="56" spans="3:5" x14ac:dyDescent="0.35">
      <c r="C56" s="100"/>
      <c r="D56" s="100" t="s">
        <v>158</v>
      </c>
      <c r="E56" s="100" t="e">
        <f>VLOOKUP($E$45,'result areas'!$B$40:$AA$48,11,FALSE)</f>
        <v>#REF!</v>
      </c>
    </row>
    <row r="57" spans="3:5" x14ac:dyDescent="0.35">
      <c r="C57" s="100"/>
      <c r="D57" s="100" t="s">
        <v>160</v>
      </c>
      <c r="E57" s="100" t="e">
        <f>VLOOKUP($E$45,'result areas'!$B$40:$AA$48,12,FALSE)</f>
        <v>#REF!</v>
      </c>
    </row>
    <row r="58" spans="3:5" x14ac:dyDescent="0.35">
      <c r="C58" s="100"/>
      <c r="D58" s="100" t="s">
        <v>162</v>
      </c>
      <c r="E58" s="100" t="e">
        <f>VLOOKUP($E$45,'result areas'!$B$40:$AA$48,13,FALSE)</f>
        <v>#REF!</v>
      </c>
    </row>
    <row r="59" spans="3:5" x14ac:dyDescent="0.35">
      <c r="C59" s="100"/>
      <c r="D59" s="100" t="s">
        <v>164</v>
      </c>
      <c r="E59" s="100" t="e">
        <f>VLOOKUP($E$45,'result areas'!$B$40:$AA$48,14,FALSE)</f>
        <v>#REF!</v>
      </c>
    </row>
    <row r="60" spans="3:5" x14ac:dyDescent="0.35">
      <c r="C60" s="100"/>
      <c r="D60" s="100" t="s">
        <v>19</v>
      </c>
      <c r="E60" s="100" t="e">
        <f>VLOOKUP($E$45,'result areas'!$B$40:$AA$48,15,FALSE)</f>
        <v>#REF!</v>
      </c>
    </row>
    <row r="61" spans="3:5" x14ac:dyDescent="0.35">
      <c r="C61" s="100"/>
      <c r="D61" s="100" t="s">
        <v>169</v>
      </c>
      <c r="E61" s="100" t="e">
        <f>VLOOKUP($E$45,'result areas'!$B$40:$AA$48,16,FALSE)</f>
        <v>#REF!</v>
      </c>
    </row>
    <row r="62" spans="3:5" x14ac:dyDescent="0.35">
      <c r="C62" s="100"/>
      <c r="D62" s="100" t="s">
        <v>175</v>
      </c>
      <c r="E62" s="100" t="e">
        <f>VLOOKUP($E$45,'result areas'!$B$40:$AA$48,17,FALSE)</f>
        <v>#REF!</v>
      </c>
    </row>
    <row r="63" spans="3:5" x14ac:dyDescent="0.35">
      <c r="C63" s="100"/>
      <c r="D63" s="100" t="s">
        <v>170</v>
      </c>
      <c r="E63" s="100" t="e">
        <f>VLOOKUP($E$45,'result areas'!$B$40:$AA$48,18,FALSE)</f>
        <v>#REF!</v>
      </c>
    </row>
    <row r="64" spans="3:5" x14ac:dyDescent="0.35">
      <c r="C64" s="100"/>
      <c r="D64" s="100" t="s">
        <v>171</v>
      </c>
      <c r="E64" s="100" t="e">
        <f>VLOOKUP($E$45,'result areas'!$B$40:$AA$48,19,FALSE)</f>
        <v>#REF!</v>
      </c>
    </row>
    <row r="65" spans="4:5" x14ac:dyDescent="0.35">
      <c r="D65" s="100"/>
      <c r="E65" s="100" t="e">
        <f>VLOOKUP($E$45,'result areas'!$B$40:$AA$48,20,FALSE)</f>
        <v>#REF!</v>
      </c>
    </row>
    <row r="66" spans="4:5" x14ac:dyDescent="0.35">
      <c r="D66" s="100"/>
      <c r="E66" s="100" t="e">
        <f>VLOOKUP($E$45,'result areas'!$B$40:$AA$48,21,FALSE)</f>
        <v>#REF!</v>
      </c>
    </row>
    <row r="67" spans="4:5" x14ac:dyDescent="0.35">
      <c r="D67" s="100"/>
      <c r="E67" s="100" t="e">
        <f>VLOOKUP($E$45,'result areas'!$B$40:$AA$48,22,FALSE)</f>
        <v>#REF!</v>
      </c>
    </row>
    <row r="68" spans="4:5" x14ac:dyDescent="0.35">
      <c r="D68" s="100"/>
      <c r="E68" s="100" t="e">
        <f>VLOOKUP($E$45,'result areas'!$B$40:$AA$48,23,FALSE)</f>
        <v>#REF!</v>
      </c>
    </row>
    <row r="69" spans="4:5" x14ac:dyDescent="0.35">
      <c r="D69" s="100"/>
      <c r="E69" s="100" t="e">
        <f>VLOOKUP($E$45,'result areas'!$B$40:$AA$48,24,FALSE)</f>
        <v>#REF!</v>
      </c>
    </row>
  </sheetData>
  <conditionalFormatting sqref="E16:E41">
    <cfRule type="cellIs" dxfId="1" priority="1" operator="equal">
      <formula>0</formula>
    </cfRule>
  </conditionalFormatting>
  <conditionalFormatting sqref="E48:E69">
    <cfRule type="cellIs" dxfId="0"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3831-8A45-7B43-B94F-33DFC157DF39}">
  <dimension ref="B1:U50"/>
  <sheetViews>
    <sheetView topLeftCell="A8" workbookViewId="0">
      <selection activeCell="E41" sqref="E41"/>
    </sheetView>
  </sheetViews>
  <sheetFormatPr defaultColWidth="10.83203125" defaultRowHeight="12.5" x14ac:dyDescent="0.25"/>
  <cols>
    <col min="1" max="1" width="2.33203125" style="3" customWidth="1"/>
    <col min="2" max="2" width="26" style="3" bestFit="1" customWidth="1"/>
    <col min="3" max="4" width="22.08203125" style="3" bestFit="1" customWidth="1"/>
    <col min="5" max="5" width="27.58203125" style="3" bestFit="1" customWidth="1"/>
    <col min="6" max="6" width="20" style="3" bestFit="1" customWidth="1"/>
    <col min="7" max="7" width="17.08203125" style="3" bestFit="1" customWidth="1"/>
    <col min="8" max="8" width="22.83203125" style="3" bestFit="1" customWidth="1"/>
    <col min="9" max="9" width="26.83203125" style="3" bestFit="1" customWidth="1"/>
    <col min="10" max="10" width="26.08203125" style="3" bestFit="1" customWidth="1"/>
    <col min="11" max="11" width="29.83203125" style="3" bestFit="1" customWidth="1"/>
    <col min="12" max="12" width="29.5" style="3" bestFit="1" customWidth="1"/>
    <col min="13" max="13" width="28.58203125" style="3" bestFit="1" customWidth="1"/>
    <col min="14" max="14" width="21.33203125" style="3" bestFit="1" customWidth="1"/>
    <col min="15" max="15" width="17.33203125" style="3" bestFit="1" customWidth="1"/>
    <col min="16" max="16" width="37.33203125" style="3" bestFit="1" customWidth="1"/>
    <col min="17" max="17" width="17.33203125" style="3" bestFit="1" customWidth="1"/>
    <col min="18" max="18" width="21.83203125" style="3" bestFit="1" customWidth="1"/>
    <col min="19" max="19" width="30.58203125" style="3" bestFit="1" customWidth="1"/>
    <col min="20" max="20" width="39.08203125" style="3" bestFit="1" customWidth="1"/>
    <col min="21" max="21" width="23.08203125" style="3" bestFit="1" customWidth="1"/>
    <col min="22" max="22" width="43.5" style="3" bestFit="1" customWidth="1"/>
    <col min="23" max="23" width="26.08203125" style="3" bestFit="1" customWidth="1"/>
    <col min="24" max="24" width="10.83203125" style="3"/>
    <col min="25" max="25" width="30.5" style="3" bestFit="1" customWidth="1"/>
    <col min="26" max="16384" width="10.83203125" style="3"/>
  </cols>
  <sheetData>
    <row r="1" spans="2:19" hidden="1" x14ac:dyDescent="0.25"/>
    <row r="2" spans="2:19" hidden="1" x14ac:dyDescent="0.25"/>
    <row r="3" spans="2:19" hidden="1" x14ac:dyDescent="0.25"/>
    <row r="4" spans="2:19" hidden="1" x14ac:dyDescent="0.25"/>
    <row r="5" spans="2:19" hidden="1" x14ac:dyDescent="0.25"/>
    <row r="6" spans="2:19" hidden="1" x14ac:dyDescent="0.25"/>
    <row r="7" spans="2:19" hidden="1" x14ac:dyDescent="0.25"/>
    <row r="8" spans="2:19" x14ac:dyDescent="0.25">
      <c r="C8" s="3">
        <v>2</v>
      </c>
      <c r="D8" s="3">
        <v>3</v>
      </c>
      <c r="E8" s="3">
        <v>4</v>
      </c>
      <c r="F8" s="3">
        <v>5</v>
      </c>
      <c r="G8" s="3">
        <v>6</v>
      </c>
      <c r="H8" s="3">
        <v>7</v>
      </c>
      <c r="I8" s="3">
        <v>8</v>
      </c>
      <c r="J8" s="3">
        <v>9</v>
      </c>
      <c r="K8" s="3">
        <v>10</v>
      </c>
      <c r="L8" s="3">
        <v>11</v>
      </c>
      <c r="M8" s="3">
        <v>12</v>
      </c>
      <c r="N8" s="3">
        <v>13</v>
      </c>
      <c r="O8" s="3">
        <v>14</v>
      </c>
      <c r="P8" s="3">
        <v>15</v>
      </c>
      <c r="Q8" s="3">
        <v>16</v>
      </c>
      <c r="R8" s="3">
        <v>17</v>
      </c>
      <c r="S8" s="3">
        <v>18</v>
      </c>
    </row>
    <row r="9" spans="2:19" x14ac:dyDescent="0.25">
      <c r="B9" s="3" t="s">
        <v>176</v>
      </c>
      <c r="C9" s="3" t="s">
        <v>177</v>
      </c>
      <c r="D9" s="3" t="s">
        <v>177</v>
      </c>
      <c r="E9" s="3" t="s">
        <v>177</v>
      </c>
      <c r="F9" s="3" t="s">
        <v>177</v>
      </c>
      <c r="G9" s="3" t="s">
        <v>177</v>
      </c>
      <c r="H9" s="3" t="s">
        <v>177</v>
      </c>
      <c r="I9" s="3" t="s">
        <v>177</v>
      </c>
      <c r="J9" s="3" t="s">
        <v>177</v>
      </c>
      <c r="K9" s="3" t="s">
        <v>177</v>
      </c>
      <c r="L9" s="3" t="s">
        <v>177</v>
      </c>
      <c r="M9" s="3" t="s">
        <v>177</v>
      </c>
      <c r="N9" s="3" t="s">
        <v>177</v>
      </c>
      <c r="O9" s="3" t="s">
        <v>177</v>
      </c>
      <c r="P9" s="3" t="s">
        <v>177</v>
      </c>
      <c r="Q9" s="3" t="s">
        <v>177</v>
      </c>
      <c r="R9" s="3" t="s">
        <v>177</v>
      </c>
      <c r="S9" s="3" t="s">
        <v>177</v>
      </c>
    </row>
    <row r="10" spans="2:19" x14ac:dyDescent="0.25">
      <c r="B10" s="3" t="s">
        <v>3</v>
      </c>
      <c r="C10" s="3" t="s">
        <v>30</v>
      </c>
      <c r="D10" s="3" t="s">
        <v>31</v>
      </c>
      <c r="E10" s="3" t="s">
        <v>89</v>
      </c>
      <c r="F10" s="3" t="s">
        <v>33</v>
      </c>
      <c r="G10" s="3" t="s">
        <v>34</v>
      </c>
      <c r="H10" s="3" t="s">
        <v>35</v>
      </c>
      <c r="I10" s="3" t="s">
        <v>36</v>
      </c>
      <c r="J10" s="3" t="s">
        <v>37</v>
      </c>
      <c r="K10" s="3" t="s">
        <v>178</v>
      </c>
      <c r="L10" s="3" t="s">
        <v>39</v>
      </c>
      <c r="M10" s="3" t="s">
        <v>40</v>
      </c>
      <c r="N10" s="3" t="s">
        <v>179</v>
      </c>
      <c r="O10" s="3" t="s">
        <v>101</v>
      </c>
      <c r="P10" s="3" t="s">
        <v>180</v>
      </c>
      <c r="Q10" s="3" t="s">
        <v>181</v>
      </c>
      <c r="R10" s="3" t="s">
        <v>82</v>
      </c>
      <c r="S10" s="3" t="s">
        <v>46</v>
      </c>
    </row>
    <row r="11" spans="2:19" x14ac:dyDescent="0.25">
      <c r="B11" s="3" t="s">
        <v>182</v>
      </c>
      <c r="C11" s="3" t="s">
        <v>31</v>
      </c>
      <c r="D11" s="3" t="s">
        <v>89</v>
      </c>
      <c r="E11" s="3" t="s">
        <v>33</v>
      </c>
      <c r="F11" s="3" t="s">
        <v>34</v>
      </c>
      <c r="G11" s="3" t="s">
        <v>35</v>
      </c>
      <c r="H11" s="3" t="s">
        <v>36</v>
      </c>
      <c r="I11" s="3" t="s">
        <v>37</v>
      </c>
      <c r="J11" s="3" t="s">
        <v>178</v>
      </c>
      <c r="K11" s="3" t="s">
        <v>39</v>
      </c>
      <c r="L11" s="3" t="s">
        <v>40</v>
      </c>
      <c r="M11" s="3" t="s">
        <v>183</v>
      </c>
      <c r="N11" s="3" t="s">
        <v>179</v>
      </c>
      <c r="O11" s="3" t="s">
        <v>101</v>
      </c>
      <c r="P11" s="3" t="s">
        <v>102</v>
      </c>
      <c r="Q11" s="3" t="s">
        <v>84</v>
      </c>
      <c r="R11" s="3" t="s">
        <v>46</v>
      </c>
      <c r="S11" s="3" t="s">
        <v>177</v>
      </c>
    </row>
    <row r="12" spans="2:19" x14ac:dyDescent="0.25">
      <c r="B12" s="3" t="s">
        <v>184</v>
      </c>
      <c r="C12" s="3" t="s">
        <v>30</v>
      </c>
      <c r="D12" s="3" t="s">
        <v>31</v>
      </c>
      <c r="E12" s="3" t="s">
        <v>89</v>
      </c>
      <c r="F12" s="3" t="s">
        <v>33</v>
      </c>
      <c r="G12" s="3" t="s">
        <v>34</v>
      </c>
      <c r="H12" s="3" t="s">
        <v>35</v>
      </c>
      <c r="I12" s="3" t="s">
        <v>36</v>
      </c>
      <c r="J12" s="3" t="s">
        <v>37</v>
      </c>
      <c r="K12" s="3" t="s">
        <v>178</v>
      </c>
      <c r="L12" s="3" t="s">
        <v>39</v>
      </c>
      <c r="M12" s="3" t="s">
        <v>40</v>
      </c>
      <c r="N12" s="3" t="s">
        <v>179</v>
      </c>
      <c r="O12" s="3" t="s">
        <v>101</v>
      </c>
      <c r="P12" s="3" t="s">
        <v>181</v>
      </c>
      <c r="Q12" s="3" t="s">
        <v>82</v>
      </c>
      <c r="R12" s="3" t="s">
        <v>84</v>
      </c>
      <c r="S12" s="3" t="s">
        <v>177</v>
      </c>
    </row>
    <row r="13" spans="2:19" x14ac:dyDescent="0.25">
      <c r="B13" s="3" t="s">
        <v>185</v>
      </c>
      <c r="C13" s="3" t="s">
        <v>31</v>
      </c>
      <c r="D13" s="3" t="s">
        <v>89</v>
      </c>
      <c r="E13" s="3" t="s">
        <v>33</v>
      </c>
      <c r="F13" s="3" t="s">
        <v>34</v>
      </c>
      <c r="G13" s="3" t="s">
        <v>35</v>
      </c>
      <c r="H13" s="3" t="s">
        <v>36</v>
      </c>
      <c r="I13" s="3" t="s">
        <v>37</v>
      </c>
      <c r="J13" s="3" t="s">
        <v>178</v>
      </c>
      <c r="K13" s="3" t="s">
        <v>39</v>
      </c>
      <c r="L13" s="3" t="s">
        <v>40</v>
      </c>
      <c r="M13" s="3" t="s">
        <v>179</v>
      </c>
      <c r="N13" s="3" t="s">
        <v>101</v>
      </c>
      <c r="O13" s="3" t="s">
        <v>102</v>
      </c>
      <c r="P13" s="3" t="s">
        <v>84</v>
      </c>
      <c r="Q13" s="3" t="s">
        <v>46</v>
      </c>
      <c r="R13" s="3" t="s">
        <v>177</v>
      </c>
      <c r="S13" s="3" t="s">
        <v>177</v>
      </c>
    </row>
    <row r="14" spans="2:19" x14ac:dyDescent="0.25">
      <c r="B14" s="3" t="s">
        <v>186</v>
      </c>
      <c r="C14" s="3" t="s">
        <v>30</v>
      </c>
      <c r="D14" s="3" t="s">
        <v>31</v>
      </c>
      <c r="E14" s="3" t="s">
        <v>89</v>
      </c>
      <c r="F14" s="3" t="s">
        <v>33</v>
      </c>
      <c r="G14" s="3" t="s">
        <v>35</v>
      </c>
      <c r="H14" s="3" t="s">
        <v>36</v>
      </c>
      <c r="I14" s="3" t="s">
        <v>37</v>
      </c>
      <c r="J14" s="3" t="s">
        <v>178</v>
      </c>
      <c r="K14" s="3" t="s">
        <v>39</v>
      </c>
      <c r="L14" s="3" t="s">
        <v>40</v>
      </c>
      <c r="M14" s="3" t="s">
        <v>179</v>
      </c>
      <c r="N14" s="3" t="s">
        <v>101</v>
      </c>
      <c r="O14" s="3" t="s">
        <v>181</v>
      </c>
      <c r="P14" s="3" t="s">
        <v>82</v>
      </c>
      <c r="Q14" s="3" t="s">
        <v>102</v>
      </c>
      <c r="R14" s="3" t="s">
        <v>84</v>
      </c>
      <c r="S14" s="3" t="s">
        <v>46</v>
      </c>
    </row>
    <row r="15" spans="2:19" x14ac:dyDescent="0.25">
      <c r="B15" s="3" t="s">
        <v>151</v>
      </c>
      <c r="C15" s="3" t="s">
        <v>30</v>
      </c>
      <c r="D15" s="3" t="s">
        <v>31</v>
      </c>
      <c r="E15" s="3" t="s">
        <v>89</v>
      </c>
      <c r="F15" s="3" t="s">
        <v>33</v>
      </c>
      <c r="G15" s="3" t="s">
        <v>34</v>
      </c>
      <c r="H15" s="3" t="s">
        <v>35</v>
      </c>
      <c r="I15" s="3" t="s">
        <v>36</v>
      </c>
      <c r="J15" s="3" t="s">
        <v>37</v>
      </c>
      <c r="K15" s="3" t="s">
        <v>178</v>
      </c>
      <c r="L15" s="3" t="s">
        <v>39</v>
      </c>
      <c r="M15" s="3" t="s">
        <v>40</v>
      </c>
      <c r="N15" s="3" t="s">
        <v>179</v>
      </c>
      <c r="O15" s="3" t="s">
        <v>101</v>
      </c>
      <c r="P15" s="3" t="s">
        <v>181</v>
      </c>
      <c r="Q15" s="3" t="s">
        <v>82</v>
      </c>
      <c r="R15" s="3" t="s">
        <v>102</v>
      </c>
      <c r="S15" s="3" t="s">
        <v>46</v>
      </c>
    </row>
    <row r="16" spans="2:19" x14ac:dyDescent="0.25">
      <c r="B16" s="3" t="s">
        <v>187</v>
      </c>
      <c r="C16" s="3" t="s">
        <v>31</v>
      </c>
      <c r="D16" s="3" t="s">
        <v>89</v>
      </c>
      <c r="E16" s="3" t="s">
        <v>35</v>
      </c>
      <c r="F16" s="3" t="s">
        <v>36</v>
      </c>
      <c r="G16" s="3" t="s">
        <v>39</v>
      </c>
      <c r="H16" s="3" t="s">
        <v>177</v>
      </c>
      <c r="I16" s="3" t="s">
        <v>177</v>
      </c>
      <c r="J16" s="3" t="s">
        <v>177</v>
      </c>
      <c r="K16" s="3" t="s">
        <v>177</v>
      </c>
      <c r="L16" s="3" t="s">
        <v>177</v>
      </c>
      <c r="M16" s="3" t="s">
        <v>177</v>
      </c>
      <c r="N16" s="3" t="s">
        <v>177</v>
      </c>
      <c r="O16" s="3" t="s">
        <v>177</v>
      </c>
      <c r="P16" s="3" t="s">
        <v>177</v>
      </c>
      <c r="Q16" s="3" t="s">
        <v>177</v>
      </c>
      <c r="R16" s="3" t="s">
        <v>177</v>
      </c>
      <c r="S16" s="3" t="s">
        <v>177</v>
      </c>
    </row>
    <row r="17" spans="2:21" x14ac:dyDescent="0.25">
      <c r="B17" s="3" t="s">
        <v>188</v>
      </c>
      <c r="C17" s="3" t="s">
        <v>30</v>
      </c>
      <c r="D17" s="3" t="s">
        <v>31</v>
      </c>
      <c r="E17" s="3" t="s">
        <v>89</v>
      </c>
      <c r="F17" s="3" t="s">
        <v>33</v>
      </c>
      <c r="G17" s="3" t="s">
        <v>34</v>
      </c>
      <c r="H17" s="3" t="s">
        <v>35</v>
      </c>
      <c r="I17" s="3" t="s">
        <v>36</v>
      </c>
      <c r="J17" s="3" t="s">
        <v>37</v>
      </c>
      <c r="K17" s="3" t="s">
        <v>178</v>
      </c>
      <c r="L17" s="3" t="s">
        <v>179</v>
      </c>
      <c r="M17" s="3" t="s">
        <v>181</v>
      </c>
      <c r="N17" s="3" t="s">
        <v>82</v>
      </c>
      <c r="O17" s="3" t="s">
        <v>102</v>
      </c>
      <c r="P17" s="3" t="s">
        <v>84</v>
      </c>
      <c r="Q17" s="3" t="s">
        <v>46</v>
      </c>
      <c r="R17" s="3" t="s">
        <v>189</v>
      </c>
      <c r="S17" s="3" t="s">
        <v>177</v>
      </c>
    </row>
    <row r="20" spans="2:21" x14ac:dyDescent="0.25">
      <c r="B20" s="3" t="s">
        <v>176</v>
      </c>
      <c r="C20" s="3" t="s">
        <v>177</v>
      </c>
      <c r="D20" s="3" t="s">
        <v>177</v>
      </c>
      <c r="E20" s="3" t="s">
        <v>177</v>
      </c>
      <c r="F20" s="3" t="s">
        <v>177</v>
      </c>
      <c r="G20" s="3" t="s">
        <v>177</v>
      </c>
      <c r="H20" s="3" t="s">
        <v>177</v>
      </c>
      <c r="I20" s="3" t="s">
        <v>177</v>
      </c>
      <c r="J20" s="3" t="s">
        <v>177</v>
      </c>
      <c r="K20" s="3" t="s">
        <v>177</v>
      </c>
      <c r="L20" s="3" t="s">
        <v>177</v>
      </c>
      <c r="M20" s="3" t="s">
        <v>177</v>
      </c>
      <c r="N20" s="3" t="s">
        <v>177</v>
      </c>
      <c r="O20" s="3" t="s">
        <v>177</v>
      </c>
      <c r="P20" s="3" t="s">
        <v>177</v>
      </c>
      <c r="Q20" s="3" t="s">
        <v>177</v>
      </c>
      <c r="R20" s="3" t="s">
        <v>177</v>
      </c>
      <c r="S20" s="3" t="s">
        <v>177</v>
      </c>
    </row>
    <row r="21" spans="2:21" x14ac:dyDescent="0.25">
      <c r="B21" s="3" t="s">
        <v>3</v>
      </c>
      <c r="C21" s="3" t="s">
        <v>151</v>
      </c>
      <c r="D21" s="3" t="s">
        <v>190</v>
      </c>
      <c r="E21" s="3" t="s">
        <v>191</v>
      </c>
      <c r="F21" s="3" t="s">
        <v>192</v>
      </c>
      <c r="G21" s="3" t="s">
        <v>193</v>
      </c>
      <c r="H21" s="3" t="s">
        <v>194</v>
      </c>
      <c r="I21" s="3" t="s">
        <v>195</v>
      </c>
      <c r="J21" s="3" t="s">
        <v>165</v>
      </c>
      <c r="K21" s="3" t="s">
        <v>196</v>
      </c>
      <c r="L21" s="3" t="s">
        <v>177</v>
      </c>
    </row>
    <row r="22" spans="2:21" x14ac:dyDescent="0.25">
      <c r="B22" s="3" t="s">
        <v>182</v>
      </c>
      <c r="C22" s="3" t="s">
        <v>151</v>
      </c>
      <c r="D22" s="3" t="s">
        <v>190</v>
      </c>
      <c r="E22" s="3" t="s">
        <v>191</v>
      </c>
      <c r="F22" s="3" t="s">
        <v>194</v>
      </c>
      <c r="G22" s="3" t="s">
        <v>195</v>
      </c>
      <c r="H22" s="3" t="s">
        <v>165</v>
      </c>
      <c r="I22" s="3" t="s">
        <v>196</v>
      </c>
      <c r="J22" s="3" t="s">
        <v>177</v>
      </c>
      <c r="K22" s="3" t="s">
        <v>177</v>
      </c>
      <c r="L22" s="3" t="s">
        <v>177</v>
      </c>
    </row>
    <row r="23" spans="2:21" x14ac:dyDescent="0.25">
      <c r="B23" s="3" t="s">
        <v>184</v>
      </c>
      <c r="C23" s="3" t="s">
        <v>151</v>
      </c>
      <c r="D23" s="3" t="s">
        <v>190</v>
      </c>
      <c r="E23" s="3" t="s">
        <v>191</v>
      </c>
      <c r="F23" s="3" t="s">
        <v>192</v>
      </c>
      <c r="G23" s="3" t="s">
        <v>193</v>
      </c>
      <c r="H23" s="3" t="s">
        <v>194</v>
      </c>
      <c r="I23" s="3" t="s">
        <v>195</v>
      </c>
      <c r="J23" s="3" t="s">
        <v>165</v>
      </c>
      <c r="K23" s="3" t="s">
        <v>196</v>
      </c>
      <c r="L23" s="3" t="s">
        <v>177</v>
      </c>
    </row>
    <row r="24" spans="2:21" x14ac:dyDescent="0.25">
      <c r="B24" s="3" t="s">
        <v>185</v>
      </c>
      <c r="C24" s="3" t="s">
        <v>151</v>
      </c>
      <c r="D24" s="3" t="s">
        <v>190</v>
      </c>
      <c r="E24" s="3" t="s">
        <v>191</v>
      </c>
      <c r="F24" s="3" t="s">
        <v>194</v>
      </c>
      <c r="G24" s="3" t="s">
        <v>195</v>
      </c>
      <c r="H24" s="3" t="s">
        <v>165</v>
      </c>
      <c r="I24" s="3" t="s">
        <v>196</v>
      </c>
      <c r="J24" s="3" t="s">
        <v>177</v>
      </c>
      <c r="K24" s="3" t="s">
        <v>177</v>
      </c>
      <c r="L24" s="3" t="s">
        <v>177</v>
      </c>
    </row>
    <row r="25" spans="2:21" x14ac:dyDescent="0.25">
      <c r="B25" s="3" t="s">
        <v>186</v>
      </c>
      <c r="C25" s="3" t="s">
        <v>151</v>
      </c>
      <c r="D25" s="3" t="s">
        <v>190</v>
      </c>
      <c r="E25" s="3" t="s">
        <v>191</v>
      </c>
      <c r="F25" s="3" t="s">
        <v>192</v>
      </c>
      <c r="G25" s="3" t="s">
        <v>193</v>
      </c>
      <c r="H25" s="3" t="s">
        <v>194</v>
      </c>
      <c r="I25" s="3" t="s">
        <v>195</v>
      </c>
      <c r="J25" s="3" t="s">
        <v>165</v>
      </c>
      <c r="K25" s="3" t="s">
        <v>196</v>
      </c>
      <c r="L25" s="3" t="s">
        <v>177</v>
      </c>
    </row>
    <row r="26" spans="2:21" x14ac:dyDescent="0.25">
      <c r="B26" s="3" t="s">
        <v>151</v>
      </c>
      <c r="C26" s="3" t="s">
        <v>151</v>
      </c>
      <c r="D26" s="3" t="s">
        <v>190</v>
      </c>
      <c r="E26" s="3" t="s">
        <v>191</v>
      </c>
      <c r="F26" s="3" t="s">
        <v>192</v>
      </c>
      <c r="G26" s="3" t="s">
        <v>193</v>
      </c>
      <c r="H26" s="3" t="s">
        <v>194</v>
      </c>
      <c r="I26" s="3" t="s">
        <v>195</v>
      </c>
      <c r="J26" s="3" t="s">
        <v>197</v>
      </c>
      <c r="K26" s="3" t="s">
        <v>165</v>
      </c>
      <c r="L26" s="3" t="s">
        <v>196</v>
      </c>
    </row>
    <row r="27" spans="2:21" x14ac:dyDescent="0.25">
      <c r="B27" s="3" t="s">
        <v>187</v>
      </c>
      <c r="C27" s="3" t="s">
        <v>151</v>
      </c>
      <c r="D27" s="3" t="s">
        <v>190</v>
      </c>
      <c r="E27" s="3" t="s">
        <v>191</v>
      </c>
      <c r="F27" s="3" t="s">
        <v>197</v>
      </c>
      <c r="G27" s="3" t="s">
        <v>165</v>
      </c>
      <c r="H27" s="3" t="s">
        <v>196</v>
      </c>
      <c r="I27" s="3" t="s">
        <v>177</v>
      </c>
      <c r="J27" s="3" t="s">
        <v>177</v>
      </c>
      <c r="K27" s="3" t="s">
        <v>177</v>
      </c>
      <c r="L27" s="3" t="s">
        <v>177</v>
      </c>
    </row>
    <row r="28" spans="2:21" x14ac:dyDescent="0.25">
      <c r="B28" s="3" t="s">
        <v>188</v>
      </c>
      <c r="C28" s="3" t="s">
        <v>151</v>
      </c>
      <c r="D28" s="3" t="s">
        <v>190</v>
      </c>
      <c r="E28" s="3" t="s">
        <v>191</v>
      </c>
      <c r="F28" s="3" t="s">
        <v>192</v>
      </c>
      <c r="G28" s="3" t="s">
        <v>193</v>
      </c>
      <c r="H28" s="3" t="s">
        <v>194</v>
      </c>
      <c r="I28" s="3" t="s">
        <v>195</v>
      </c>
      <c r="J28" s="3" t="s">
        <v>165</v>
      </c>
      <c r="K28" s="3" t="s">
        <v>177</v>
      </c>
      <c r="L28" s="3" t="s">
        <v>177</v>
      </c>
    </row>
    <row r="30" spans="2:21" x14ac:dyDescent="0.25">
      <c r="B30" s="3" t="s">
        <v>176</v>
      </c>
    </row>
    <row r="31" spans="2:21" x14ac:dyDescent="0.25">
      <c r="B31" s="3" t="s">
        <v>3</v>
      </c>
      <c r="C31" s="3" t="s">
        <v>22</v>
      </c>
      <c r="D31" s="3" t="s">
        <v>198</v>
      </c>
      <c r="E31" s="3" t="s">
        <v>199</v>
      </c>
      <c r="F31" s="3" t="s">
        <v>200</v>
      </c>
      <c r="G31" s="3" t="s">
        <v>201</v>
      </c>
      <c r="H31" s="3" t="s">
        <v>202</v>
      </c>
      <c r="I31" s="3" t="s">
        <v>203</v>
      </c>
      <c r="J31" s="3" t="s">
        <v>204</v>
      </c>
      <c r="K31" s="3" t="s">
        <v>205</v>
      </c>
      <c r="L31" s="3" t="s">
        <v>206</v>
      </c>
      <c r="M31" s="3" t="s">
        <v>207</v>
      </c>
      <c r="N31" s="3" t="s">
        <v>208</v>
      </c>
      <c r="O31" s="3" t="s">
        <v>209</v>
      </c>
      <c r="P31" s="3" t="s">
        <v>210</v>
      </c>
      <c r="Q31" s="3" t="s">
        <v>211</v>
      </c>
      <c r="R31" s="3" t="s">
        <v>212</v>
      </c>
      <c r="S31" s="3" t="s">
        <v>213</v>
      </c>
      <c r="T31" s="3" t="s">
        <v>214</v>
      </c>
      <c r="U31" s="3" t="s">
        <v>215</v>
      </c>
    </row>
    <row r="32" spans="2:21" x14ac:dyDescent="0.25">
      <c r="B32" s="3" t="s">
        <v>182</v>
      </c>
      <c r="C32" s="3" t="s">
        <v>22</v>
      </c>
      <c r="D32" s="3" t="s">
        <v>198</v>
      </c>
      <c r="E32" s="3" t="s">
        <v>200</v>
      </c>
      <c r="F32" s="3" t="s">
        <v>201</v>
      </c>
      <c r="G32" s="3" t="s">
        <v>202</v>
      </c>
      <c r="H32" s="3" t="s">
        <v>203</v>
      </c>
      <c r="I32" s="3" t="s">
        <v>204</v>
      </c>
      <c r="J32" s="3" t="s">
        <v>205</v>
      </c>
      <c r="K32" s="3" t="s">
        <v>206</v>
      </c>
      <c r="L32" s="3" t="s">
        <v>207</v>
      </c>
      <c r="M32" s="3" t="s">
        <v>208</v>
      </c>
      <c r="N32" s="3" t="s">
        <v>209</v>
      </c>
      <c r="O32" s="3" t="s">
        <v>216</v>
      </c>
      <c r="P32" s="3" t="s">
        <v>210</v>
      </c>
      <c r="Q32" s="3" t="s">
        <v>211</v>
      </c>
      <c r="R32" s="3" t="s">
        <v>217</v>
      </c>
      <c r="S32" s="3" t="s">
        <v>218</v>
      </c>
      <c r="T32" s="3" t="s">
        <v>215</v>
      </c>
    </row>
    <row r="33" spans="2:21" x14ac:dyDescent="0.25">
      <c r="B33" s="3" t="s">
        <v>184</v>
      </c>
      <c r="C33" s="3" t="s">
        <v>22</v>
      </c>
      <c r="D33" s="3" t="s">
        <v>198</v>
      </c>
      <c r="E33" s="3" t="s">
        <v>199</v>
      </c>
      <c r="F33" s="3" t="s">
        <v>200</v>
      </c>
      <c r="G33" s="3" t="s">
        <v>201</v>
      </c>
      <c r="H33" s="3" t="s">
        <v>202</v>
      </c>
      <c r="I33" s="3" t="s">
        <v>203</v>
      </c>
      <c r="J33" s="3" t="s">
        <v>204</v>
      </c>
      <c r="K33" s="3" t="s">
        <v>205</v>
      </c>
      <c r="L33" s="3" t="s">
        <v>206</v>
      </c>
      <c r="M33" s="3" t="s">
        <v>207</v>
      </c>
      <c r="N33" s="3" t="s">
        <v>208</v>
      </c>
      <c r="O33" s="3" t="s">
        <v>209</v>
      </c>
      <c r="P33" s="3" t="s">
        <v>210</v>
      </c>
      <c r="Q33" s="3" t="s">
        <v>211</v>
      </c>
      <c r="R33" s="3" t="s">
        <v>213</v>
      </c>
      <c r="S33" s="3" t="s">
        <v>214</v>
      </c>
      <c r="T33" s="3" t="s">
        <v>218</v>
      </c>
    </row>
    <row r="34" spans="2:21" x14ac:dyDescent="0.25">
      <c r="B34" s="3" t="s">
        <v>185</v>
      </c>
      <c r="C34" s="3" t="s">
        <v>22</v>
      </c>
      <c r="D34" s="3" t="s">
        <v>198</v>
      </c>
      <c r="E34" s="3" t="s">
        <v>200</v>
      </c>
      <c r="F34" s="3" t="s">
        <v>201</v>
      </c>
      <c r="G34" s="3" t="s">
        <v>202</v>
      </c>
      <c r="H34" s="3" t="s">
        <v>203</v>
      </c>
      <c r="I34" s="3" t="s">
        <v>204</v>
      </c>
      <c r="J34" s="3" t="s">
        <v>205</v>
      </c>
      <c r="K34" s="3" t="s">
        <v>206</v>
      </c>
      <c r="L34" s="3" t="s">
        <v>207</v>
      </c>
      <c r="M34" s="3" t="s">
        <v>208</v>
      </c>
      <c r="N34" s="3" t="s">
        <v>209</v>
      </c>
      <c r="O34" s="3" t="s">
        <v>210</v>
      </c>
      <c r="P34" s="3" t="s">
        <v>211</v>
      </c>
      <c r="Q34" s="3" t="s">
        <v>217</v>
      </c>
      <c r="R34" s="3" t="s">
        <v>218</v>
      </c>
      <c r="S34" s="3" t="s">
        <v>215</v>
      </c>
    </row>
    <row r="35" spans="2:21" x14ac:dyDescent="0.25">
      <c r="B35" s="3" t="s">
        <v>186</v>
      </c>
      <c r="C35" s="3" t="s">
        <v>22</v>
      </c>
      <c r="D35" s="3" t="s">
        <v>198</v>
      </c>
      <c r="E35" s="3" t="s">
        <v>199</v>
      </c>
      <c r="F35" s="3" t="s">
        <v>200</v>
      </c>
      <c r="G35" s="3" t="s">
        <v>201</v>
      </c>
      <c r="H35" s="3" t="s">
        <v>202</v>
      </c>
      <c r="I35" s="3" t="s">
        <v>204</v>
      </c>
      <c r="J35" s="3" t="s">
        <v>205</v>
      </c>
      <c r="K35" s="3" t="s">
        <v>206</v>
      </c>
      <c r="L35" s="3" t="s">
        <v>207</v>
      </c>
      <c r="M35" s="3" t="s">
        <v>208</v>
      </c>
      <c r="N35" s="3" t="s">
        <v>209</v>
      </c>
      <c r="O35" s="3" t="s">
        <v>210</v>
      </c>
      <c r="P35" s="3" t="s">
        <v>211</v>
      </c>
      <c r="Q35" s="3" t="s">
        <v>213</v>
      </c>
      <c r="R35" s="3" t="s">
        <v>214</v>
      </c>
      <c r="S35" s="3" t="s">
        <v>217</v>
      </c>
      <c r="T35" s="3" t="s">
        <v>218</v>
      </c>
      <c r="U35" s="3" t="s">
        <v>215</v>
      </c>
    </row>
    <row r="36" spans="2:21" x14ac:dyDescent="0.25">
      <c r="B36" s="3" t="s">
        <v>151</v>
      </c>
      <c r="C36" s="3" t="s">
        <v>22</v>
      </c>
      <c r="D36" s="3" t="s">
        <v>198</v>
      </c>
      <c r="E36" s="3" t="s">
        <v>199</v>
      </c>
      <c r="F36" s="3" t="s">
        <v>200</v>
      </c>
      <c r="G36" s="3" t="s">
        <v>201</v>
      </c>
      <c r="H36" s="3" t="s">
        <v>202</v>
      </c>
      <c r="I36" s="3" t="s">
        <v>203</v>
      </c>
      <c r="J36" s="3" t="s">
        <v>204</v>
      </c>
      <c r="K36" s="3" t="s">
        <v>205</v>
      </c>
      <c r="L36" s="3" t="s">
        <v>206</v>
      </c>
      <c r="M36" s="3" t="s">
        <v>207</v>
      </c>
      <c r="N36" s="3" t="s">
        <v>208</v>
      </c>
      <c r="O36" s="3" t="s">
        <v>209</v>
      </c>
      <c r="P36" s="3" t="s">
        <v>210</v>
      </c>
      <c r="Q36" s="3" t="s">
        <v>211</v>
      </c>
      <c r="R36" s="3" t="s">
        <v>213</v>
      </c>
      <c r="S36" s="3" t="s">
        <v>214</v>
      </c>
      <c r="T36" s="3" t="s">
        <v>217</v>
      </c>
      <c r="U36" s="3" t="s">
        <v>215</v>
      </c>
    </row>
    <row r="37" spans="2:21" x14ac:dyDescent="0.25">
      <c r="B37" s="3" t="s">
        <v>187</v>
      </c>
      <c r="C37" s="3" t="s">
        <v>22</v>
      </c>
      <c r="D37" s="3" t="s">
        <v>198</v>
      </c>
      <c r="E37" s="3" t="s">
        <v>200</v>
      </c>
      <c r="F37" s="3" t="s">
        <v>201</v>
      </c>
      <c r="G37" s="3" t="s">
        <v>204</v>
      </c>
      <c r="H37" s="3" t="s">
        <v>205</v>
      </c>
      <c r="I37" s="3" t="s">
        <v>208</v>
      </c>
    </row>
    <row r="38" spans="2:21" x14ac:dyDescent="0.25">
      <c r="B38" s="3" t="s">
        <v>188</v>
      </c>
      <c r="C38" s="3" t="s">
        <v>22</v>
      </c>
      <c r="D38" s="3" t="s">
        <v>198</v>
      </c>
      <c r="E38" s="3" t="s">
        <v>199</v>
      </c>
      <c r="F38" s="3" t="s">
        <v>200</v>
      </c>
      <c r="G38" s="3" t="s">
        <v>201</v>
      </c>
      <c r="H38" s="3" t="s">
        <v>202</v>
      </c>
      <c r="I38" s="3" t="s">
        <v>203</v>
      </c>
      <c r="J38" s="3" t="s">
        <v>204</v>
      </c>
      <c r="K38" s="3" t="s">
        <v>205</v>
      </c>
      <c r="L38" s="3" t="s">
        <v>206</v>
      </c>
      <c r="M38" s="3" t="s">
        <v>207</v>
      </c>
      <c r="N38" s="3" t="s">
        <v>210</v>
      </c>
      <c r="O38" s="3" t="s">
        <v>213</v>
      </c>
      <c r="P38" s="3" t="s">
        <v>214</v>
      </c>
      <c r="Q38" s="3" t="s">
        <v>217</v>
      </c>
      <c r="R38" s="3" t="s">
        <v>218</v>
      </c>
      <c r="S38" s="3" t="s">
        <v>215</v>
      </c>
    </row>
    <row r="39" spans="2:21" x14ac:dyDescent="0.25">
      <c r="B39" s="3" t="s">
        <v>219</v>
      </c>
    </row>
    <row r="40" spans="2:21" x14ac:dyDescent="0.25">
      <c r="B40" s="3" t="s">
        <v>176</v>
      </c>
      <c r="C40" s="3" t="s">
        <v>22</v>
      </c>
    </row>
    <row r="41" spans="2:21" x14ac:dyDescent="0.25">
      <c r="B41" s="3" t="s">
        <v>3</v>
      </c>
      <c r="C41" s="3" t="s">
        <v>22</v>
      </c>
      <c r="D41" s="3" t="s">
        <v>219</v>
      </c>
      <c r="E41" s="3" t="s">
        <v>220</v>
      </c>
      <c r="F41" s="3" t="s">
        <v>221</v>
      </c>
      <c r="G41" s="3" t="s">
        <v>222</v>
      </c>
      <c r="H41" s="3" t="s">
        <v>223</v>
      </c>
      <c r="I41" s="3" t="s">
        <v>224</v>
      </c>
      <c r="J41" s="3" t="s">
        <v>225</v>
      </c>
      <c r="K41" s="3" t="s">
        <v>226</v>
      </c>
      <c r="L41" s="3" t="s">
        <v>227</v>
      </c>
      <c r="M41" s="3" t="s">
        <v>228</v>
      </c>
      <c r="N41" s="3" t="s">
        <v>229</v>
      </c>
      <c r="O41" s="3" t="s">
        <v>230</v>
      </c>
      <c r="P41" s="3" t="s">
        <v>231</v>
      </c>
      <c r="Q41" s="3" t="s">
        <v>232</v>
      </c>
      <c r="R41" s="3" t="s">
        <v>233</v>
      </c>
      <c r="S41" s="3" t="s">
        <v>234</v>
      </c>
      <c r="T41" s="3" t="s">
        <v>235</v>
      </c>
      <c r="U41" s="3" t="s">
        <v>236</v>
      </c>
    </row>
    <row r="42" spans="2:21" x14ac:dyDescent="0.25">
      <c r="B42" s="3" t="s">
        <v>182</v>
      </c>
      <c r="C42" s="3" t="s">
        <v>22</v>
      </c>
      <c r="D42" s="3" t="s">
        <v>219</v>
      </c>
      <c r="E42" s="3" t="s">
        <v>221</v>
      </c>
      <c r="F42" s="3" t="s">
        <v>222</v>
      </c>
      <c r="G42" s="3" t="s">
        <v>223</v>
      </c>
      <c r="H42" s="3" t="s">
        <v>224</v>
      </c>
      <c r="I42" s="3" t="s">
        <v>225</v>
      </c>
      <c r="J42" s="3" t="s">
        <v>226</v>
      </c>
      <c r="K42" s="3" t="s">
        <v>227</v>
      </c>
      <c r="L42" s="3" t="s">
        <v>228</v>
      </c>
      <c r="M42" s="3" t="s">
        <v>229</v>
      </c>
      <c r="N42" s="3" t="s">
        <v>230</v>
      </c>
      <c r="O42" s="3" t="s">
        <v>237</v>
      </c>
      <c r="P42" s="3" t="s">
        <v>231</v>
      </c>
      <c r="Q42" s="3" t="s">
        <v>232</v>
      </c>
      <c r="R42" s="3" t="s">
        <v>238</v>
      </c>
      <c r="S42" s="3" t="s">
        <v>239</v>
      </c>
      <c r="T42" s="3" t="s">
        <v>236</v>
      </c>
    </row>
    <row r="43" spans="2:21" x14ac:dyDescent="0.25">
      <c r="B43" s="3" t="s">
        <v>184</v>
      </c>
      <c r="C43" s="3" t="s">
        <v>22</v>
      </c>
      <c r="D43" s="3" t="s">
        <v>219</v>
      </c>
      <c r="E43" s="3" t="s">
        <v>220</v>
      </c>
      <c r="F43" s="3" t="s">
        <v>221</v>
      </c>
      <c r="G43" s="3" t="s">
        <v>222</v>
      </c>
      <c r="H43" s="3" t="s">
        <v>223</v>
      </c>
      <c r="I43" s="3" t="s">
        <v>224</v>
      </c>
      <c r="J43" s="3" t="s">
        <v>225</v>
      </c>
      <c r="K43" s="3" t="s">
        <v>226</v>
      </c>
      <c r="L43" s="3" t="s">
        <v>227</v>
      </c>
      <c r="M43" s="3" t="s">
        <v>228</v>
      </c>
      <c r="N43" s="3" t="s">
        <v>229</v>
      </c>
      <c r="O43" s="3" t="s">
        <v>230</v>
      </c>
      <c r="P43" s="3" t="s">
        <v>231</v>
      </c>
      <c r="Q43" s="3" t="s">
        <v>232</v>
      </c>
      <c r="R43" s="3" t="s">
        <v>234</v>
      </c>
      <c r="S43" s="3" t="s">
        <v>235</v>
      </c>
      <c r="T43" s="3" t="s">
        <v>239</v>
      </c>
    </row>
    <row r="44" spans="2:21" x14ac:dyDescent="0.25">
      <c r="B44" s="3" t="s">
        <v>185</v>
      </c>
      <c r="C44" s="3" t="s">
        <v>22</v>
      </c>
      <c r="D44" s="3" t="s">
        <v>219</v>
      </c>
      <c r="E44" s="3" t="s">
        <v>221</v>
      </c>
      <c r="F44" s="3" t="s">
        <v>222</v>
      </c>
      <c r="G44" s="3" t="s">
        <v>223</v>
      </c>
      <c r="H44" s="3" t="s">
        <v>224</v>
      </c>
      <c r="I44" s="3" t="s">
        <v>225</v>
      </c>
      <c r="J44" s="3" t="s">
        <v>226</v>
      </c>
      <c r="K44" s="3" t="s">
        <v>227</v>
      </c>
      <c r="L44" s="3" t="s">
        <v>228</v>
      </c>
      <c r="M44" s="3" t="s">
        <v>229</v>
      </c>
      <c r="N44" s="3" t="s">
        <v>230</v>
      </c>
      <c r="O44" s="3" t="s">
        <v>231</v>
      </c>
      <c r="P44" s="3" t="s">
        <v>232</v>
      </c>
      <c r="Q44" s="3" t="s">
        <v>238</v>
      </c>
      <c r="R44" s="3" t="s">
        <v>239</v>
      </c>
      <c r="S44" s="3" t="s">
        <v>236</v>
      </c>
    </row>
    <row r="45" spans="2:21" x14ac:dyDescent="0.25">
      <c r="B45" s="3" t="s">
        <v>186</v>
      </c>
      <c r="C45" s="3" t="s">
        <v>22</v>
      </c>
      <c r="D45" s="3" t="s">
        <v>219</v>
      </c>
      <c r="E45" s="3" t="s">
        <v>220</v>
      </c>
      <c r="F45" s="3" t="s">
        <v>221</v>
      </c>
      <c r="G45" s="3" t="s">
        <v>222</v>
      </c>
      <c r="H45" s="3" t="s">
        <v>223</v>
      </c>
      <c r="I45" s="3" t="s">
        <v>225</v>
      </c>
      <c r="J45" s="3" t="s">
        <v>226</v>
      </c>
      <c r="K45" s="3" t="s">
        <v>227</v>
      </c>
      <c r="L45" s="3" t="s">
        <v>228</v>
      </c>
      <c r="M45" s="3" t="s">
        <v>229</v>
      </c>
      <c r="N45" s="3" t="s">
        <v>230</v>
      </c>
      <c r="O45" s="3" t="s">
        <v>231</v>
      </c>
      <c r="P45" s="3" t="s">
        <v>232</v>
      </c>
      <c r="Q45" s="3" t="s">
        <v>234</v>
      </c>
      <c r="R45" s="3" t="s">
        <v>235</v>
      </c>
      <c r="S45" s="3" t="s">
        <v>238</v>
      </c>
      <c r="T45" s="3" t="s">
        <v>239</v>
      </c>
      <c r="U45" s="3" t="s">
        <v>236</v>
      </c>
    </row>
    <row r="46" spans="2:21" x14ac:dyDescent="0.25">
      <c r="B46" s="3" t="s">
        <v>151</v>
      </c>
      <c r="C46" s="3" t="s">
        <v>22</v>
      </c>
      <c r="D46" s="3" t="s">
        <v>219</v>
      </c>
      <c r="E46" s="3" t="s">
        <v>220</v>
      </c>
      <c r="F46" s="3" t="s">
        <v>221</v>
      </c>
      <c r="G46" s="3" t="s">
        <v>222</v>
      </c>
      <c r="H46" s="3" t="s">
        <v>223</v>
      </c>
      <c r="I46" s="3" t="s">
        <v>224</v>
      </c>
      <c r="J46" s="3" t="s">
        <v>225</v>
      </c>
      <c r="K46" s="3" t="s">
        <v>226</v>
      </c>
      <c r="L46" s="3" t="s">
        <v>227</v>
      </c>
      <c r="M46" s="3" t="s">
        <v>228</v>
      </c>
      <c r="N46" s="3" t="s">
        <v>229</v>
      </c>
      <c r="O46" s="3" t="s">
        <v>230</v>
      </c>
      <c r="P46" s="3" t="s">
        <v>231</v>
      </c>
      <c r="Q46" s="3" t="s">
        <v>232</v>
      </c>
      <c r="R46" s="3" t="s">
        <v>234</v>
      </c>
      <c r="S46" s="3" t="s">
        <v>235</v>
      </c>
      <c r="T46" s="3" t="s">
        <v>238</v>
      </c>
      <c r="U46" s="3" t="s">
        <v>236</v>
      </c>
    </row>
    <row r="47" spans="2:21" x14ac:dyDescent="0.25">
      <c r="B47" s="3" t="s">
        <v>187</v>
      </c>
      <c r="C47" s="3" t="s">
        <v>22</v>
      </c>
      <c r="D47" s="3" t="s">
        <v>219</v>
      </c>
      <c r="E47" s="3" t="s">
        <v>221</v>
      </c>
      <c r="F47" s="3" t="s">
        <v>222</v>
      </c>
      <c r="G47" s="3" t="s">
        <v>225</v>
      </c>
      <c r="H47" s="3" t="s">
        <v>226</v>
      </c>
      <c r="I47" s="3" t="s">
        <v>229</v>
      </c>
    </row>
    <row r="48" spans="2:21" x14ac:dyDescent="0.25">
      <c r="B48" s="3" t="s">
        <v>188</v>
      </c>
      <c r="C48" s="3" t="s">
        <v>22</v>
      </c>
      <c r="D48" s="3" t="s">
        <v>219</v>
      </c>
      <c r="E48" s="3" t="s">
        <v>220</v>
      </c>
      <c r="F48" s="3" t="s">
        <v>221</v>
      </c>
      <c r="G48" s="3" t="s">
        <v>222</v>
      </c>
      <c r="H48" s="3" t="s">
        <v>223</v>
      </c>
      <c r="I48" s="3" t="s">
        <v>224</v>
      </c>
      <c r="J48" s="3" t="s">
        <v>225</v>
      </c>
      <c r="K48" s="3" t="s">
        <v>226</v>
      </c>
      <c r="L48" s="3" t="s">
        <v>227</v>
      </c>
      <c r="M48" s="3" t="s">
        <v>228</v>
      </c>
      <c r="N48" s="3" t="s">
        <v>231</v>
      </c>
      <c r="O48" s="3" t="s">
        <v>234</v>
      </c>
      <c r="P48" s="3" t="s">
        <v>235</v>
      </c>
      <c r="Q48" s="3" t="s">
        <v>238</v>
      </c>
      <c r="R48" s="3" t="s">
        <v>239</v>
      </c>
      <c r="S48" s="3" t="s">
        <v>236</v>
      </c>
    </row>
    <row r="50" spans="2:2" x14ac:dyDescent="0.25">
      <c r="B50" s="3" t="s">
        <v>22</v>
      </c>
    </row>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7"/>
  <sheetViews>
    <sheetView workbookViewId="0">
      <selection activeCell="C4" sqref="C4"/>
    </sheetView>
  </sheetViews>
  <sheetFormatPr defaultColWidth="11" defaultRowHeight="15.5" x14ac:dyDescent="0.35"/>
  <sheetData>
    <row r="4" spans="3:4" x14ac:dyDescent="0.35">
      <c r="C4" t="s">
        <v>240</v>
      </c>
      <c r="D4" s="2" t="e">
        <f>SUM(#REF!)</f>
        <v>#REF!</v>
      </c>
    </row>
    <row r="5" spans="3:4" x14ac:dyDescent="0.35">
      <c r="C5" t="s">
        <v>241</v>
      </c>
      <c r="D5" s="2" t="e">
        <f>SUM(#REF!)</f>
        <v>#REF!</v>
      </c>
    </row>
    <row r="6" spans="3:4" x14ac:dyDescent="0.35">
      <c r="C6" t="s">
        <v>242</v>
      </c>
      <c r="D6" s="2" t="e">
        <f>SUM(#REF!)</f>
        <v>#REF!</v>
      </c>
    </row>
    <row r="7" spans="3:4" x14ac:dyDescent="0.35">
      <c r="C7" t="s">
        <v>243</v>
      </c>
      <c r="D7" s="2" t="e">
        <f>SUM(D4:D6)</f>
        <v>#REF!</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B0082"/>
  </sheetPr>
  <dimension ref="B2:N181"/>
  <sheetViews>
    <sheetView showGridLines="0" topLeftCell="A11" zoomScale="75" zoomScaleNormal="75" workbookViewId="0">
      <selection activeCell="H49" sqref="H49"/>
    </sheetView>
  </sheetViews>
  <sheetFormatPr defaultColWidth="10.83203125" defaultRowHeight="17.5" x14ac:dyDescent="0.35"/>
  <cols>
    <col min="1" max="1" width="3" style="8" customWidth="1"/>
    <col min="2" max="2" width="55.58203125" style="8" customWidth="1"/>
    <col min="3" max="3" width="22.83203125" style="8" customWidth="1"/>
    <col min="4" max="4" width="12.83203125" style="8" customWidth="1"/>
    <col min="5" max="5" width="18.33203125" style="8" customWidth="1"/>
    <col min="6" max="6" width="20.83203125" style="8" customWidth="1"/>
    <col min="7" max="7" width="13.58203125" style="8" customWidth="1"/>
    <col min="8" max="8" width="17.25" style="8" customWidth="1"/>
    <col min="9" max="12" width="17.08203125" style="8" customWidth="1"/>
    <col min="13" max="13" width="14.83203125" style="8" customWidth="1"/>
    <col min="14" max="14" width="29.5" style="8" customWidth="1"/>
    <col min="15" max="16384" width="10.83203125" style="8"/>
  </cols>
  <sheetData>
    <row r="2" spans="2:14" ht="18" x14ac:dyDescent="0.4">
      <c r="B2" s="7" t="s">
        <v>244</v>
      </c>
    </row>
    <row r="4" spans="2:14" ht="23.25" customHeight="1" x14ac:dyDescent="0.35">
      <c r="B4" s="132" t="s">
        <v>3</v>
      </c>
      <c r="C4" s="158"/>
      <c r="E4" s="150" t="s">
        <v>1</v>
      </c>
      <c r="F4" s="150"/>
      <c r="G4" s="150"/>
      <c r="H4" s="150"/>
      <c r="I4" s="150"/>
      <c r="J4" s="150"/>
      <c r="K4" s="9"/>
      <c r="L4" s="9"/>
      <c r="M4" s="9"/>
      <c r="N4" s="9"/>
    </row>
    <row r="5" spans="2:14" ht="29.15" customHeight="1" x14ac:dyDescent="0.35">
      <c r="B5" s="10" t="s">
        <v>4</v>
      </c>
      <c r="C5" s="11"/>
      <c r="E5" s="151" t="s">
        <v>245</v>
      </c>
      <c r="F5" s="151"/>
      <c r="G5" s="151"/>
      <c r="H5" s="151"/>
      <c r="I5" s="151"/>
      <c r="J5" s="151"/>
    </row>
    <row r="6" spans="2:14" ht="24" customHeight="1" x14ac:dyDescent="0.35">
      <c r="B6" s="10" t="s">
        <v>5</v>
      </c>
      <c r="C6" s="11"/>
      <c r="E6" s="151"/>
      <c r="F6" s="151"/>
      <c r="G6" s="151"/>
      <c r="H6" s="151"/>
      <c r="I6" s="151"/>
      <c r="J6" s="151"/>
    </row>
    <row r="7" spans="2:14" ht="16" customHeight="1" x14ac:dyDescent="0.35">
      <c r="B7" s="10" t="s">
        <v>7</v>
      </c>
      <c r="C7" s="11"/>
      <c r="E7" s="151"/>
      <c r="F7" s="151"/>
      <c r="G7" s="151"/>
      <c r="H7" s="151"/>
      <c r="I7" s="151"/>
      <c r="J7" s="151"/>
    </row>
    <row r="8" spans="2:14" ht="18" x14ac:dyDescent="0.35">
      <c r="B8" s="10" t="s">
        <v>6</v>
      </c>
      <c r="C8" s="11"/>
      <c r="E8" s="151"/>
      <c r="F8" s="151"/>
      <c r="G8" s="151"/>
      <c r="H8" s="151"/>
      <c r="I8" s="151"/>
      <c r="J8" s="151"/>
    </row>
    <row r="10" spans="2:14" ht="18.5" x14ac:dyDescent="0.45">
      <c r="B10" s="152" t="s">
        <v>9</v>
      </c>
      <c r="C10" s="153"/>
      <c r="D10" s="153"/>
      <c r="E10" s="153"/>
      <c r="F10" s="153"/>
      <c r="G10" s="153"/>
      <c r="H10" s="154"/>
      <c r="I10" s="154"/>
      <c r="J10" s="154"/>
      <c r="K10" s="154"/>
      <c r="L10" s="154"/>
    </row>
    <row r="11" spans="2:14" ht="18.5" x14ac:dyDescent="0.45">
      <c r="B11" s="155" t="s">
        <v>10</v>
      </c>
      <c r="C11" s="156"/>
      <c r="D11" s="156"/>
      <c r="E11" s="156"/>
      <c r="F11" s="156"/>
      <c r="G11" s="156"/>
      <c r="H11" s="157"/>
      <c r="I11" s="157"/>
      <c r="J11" s="157"/>
      <c r="K11" s="157"/>
      <c r="L11" s="157"/>
    </row>
    <row r="12" spans="2:14" ht="35" x14ac:dyDescent="0.35">
      <c r="B12" s="12" t="s">
        <v>12</v>
      </c>
      <c r="C12" s="12" t="s">
        <v>13</v>
      </c>
      <c r="D12" s="118" t="s">
        <v>14</v>
      </c>
      <c r="E12" s="136"/>
      <c r="F12" s="13" t="s">
        <v>15</v>
      </c>
      <c r="G12" s="14" t="s">
        <v>21</v>
      </c>
      <c r="H12" s="12" t="s">
        <v>16</v>
      </c>
      <c r="I12" s="13" t="s">
        <v>17</v>
      </c>
      <c r="J12" s="13" t="s">
        <v>18</v>
      </c>
      <c r="K12" s="13" t="s">
        <v>19</v>
      </c>
      <c r="L12" s="12" t="s">
        <v>20</v>
      </c>
    </row>
    <row r="13" spans="2:14" ht="18.5" x14ac:dyDescent="0.45">
      <c r="B13" s="15" t="s">
        <v>22</v>
      </c>
      <c r="C13" s="15" t="s">
        <v>22</v>
      </c>
      <c r="D13" s="114" t="s">
        <v>22</v>
      </c>
      <c r="E13" s="130"/>
      <c r="F13" s="15" t="s">
        <v>22</v>
      </c>
      <c r="G13" s="16">
        <f t="shared" ref="G13:G18" si="0">SUM(H13:L13)</f>
        <v>0</v>
      </c>
      <c r="H13" s="17"/>
      <c r="I13" s="17"/>
      <c r="J13" s="17"/>
      <c r="K13" s="17"/>
      <c r="L13" s="17"/>
    </row>
    <row r="14" spans="2:14" ht="18.5" x14ac:dyDescent="0.45">
      <c r="B14" s="15" t="s">
        <v>22</v>
      </c>
      <c r="C14" s="15" t="s">
        <v>22</v>
      </c>
      <c r="D14" s="114" t="s">
        <v>22</v>
      </c>
      <c r="E14" s="130"/>
      <c r="F14" s="15" t="s">
        <v>22</v>
      </c>
      <c r="G14" s="16">
        <f t="shared" si="0"/>
        <v>0</v>
      </c>
      <c r="H14" s="17"/>
      <c r="I14" s="17"/>
      <c r="J14" s="17"/>
      <c r="K14" s="17"/>
      <c r="L14" s="17"/>
    </row>
    <row r="15" spans="2:14" ht="18.5" x14ac:dyDescent="0.45">
      <c r="B15" s="15" t="s">
        <v>22</v>
      </c>
      <c r="C15" s="15" t="s">
        <v>22</v>
      </c>
      <c r="D15" s="114" t="s">
        <v>22</v>
      </c>
      <c r="E15" s="130"/>
      <c r="F15" s="15" t="s">
        <v>22</v>
      </c>
      <c r="G15" s="16">
        <f t="shared" si="0"/>
        <v>0</v>
      </c>
      <c r="H15" s="17"/>
      <c r="I15" s="17"/>
      <c r="J15" s="17"/>
      <c r="K15" s="17"/>
      <c r="L15" s="17"/>
    </row>
    <row r="16" spans="2:14" ht="18.5" x14ac:dyDescent="0.45">
      <c r="B16" s="15" t="s">
        <v>22</v>
      </c>
      <c r="C16" s="15" t="s">
        <v>22</v>
      </c>
      <c r="D16" s="114" t="s">
        <v>22</v>
      </c>
      <c r="E16" s="130"/>
      <c r="F16" s="15" t="s">
        <v>22</v>
      </c>
      <c r="G16" s="16">
        <f t="shared" si="0"/>
        <v>0</v>
      </c>
      <c r="H16" s="17"/>
      <c r="I16" s="17"/>
      <c r="J16" s="17"/>
      <c r="K16" s="17"/>
      <c r="L16" s="17"/>
    </row>
    <row r="17" spans="2:14" ht="18.5" x14ac:dyDescent="0.45">
      <c r="B17" s="15" t="s">
        <v>22</v>
      </c>
      <c r="C17" s="15" t="s">
        <v>22</v>
      </c>
      <c r="D17" s="114" t="s">
        <v>22</v>
      </c>
      <c r="E17" s="130"/>
      <c r="F17" s="15" t="s">
        <v>22</v>
      </c>
      <c r="G17" s="16">
        <f t="shared" si="0"/>
        <v>0</v>
      </c>
      <c r="H17" s="17"/>
      <c r="I17" s="17"/>
      <c r="J17" s="17"/>
      <c r="K17" s="17"/>
      <c r="L17" s="17"/>
    </row>
    <row r="18" spans="2:14" ht="18.5" x14ac:dyDescent="0.45">
      <c r="B18" s="127" t="s">
        <v>23</v>
      </c>
      <c r="C18" s="128"/>
      <c r="D18" s="128"/>
      <c r="E18" s="128"/>
      <c r="F18" s="129"/>
      <c r="G18" s="16">
        <f t="shared" si="0"/>
        <v>0</v>
      </c>
      <c r="H18" s="16">
        <f>SUM(H13:H17)</f>
        <v>0</v>
      </c>
      <c r="I18" s="16">
        <f>SUM(I13:I17)</f>
        <v>0</v>
      </c>
      <c r="J18" s="16">
        <f>SUM(J13:J17)</f>
        <v>0</v>
      </c>
      <c r="K18" s="16">
        <f>SUM(K13:K17)</f>
        <v>0</v>
      </c>
      <c r="L18" s="16">
        <f>SUM(L13:L17)</f>
        <v>0</v>
      </c>
    </row>
    <row r="20" spans="2:14" ht="18.5" x14ac:dyDescent="0.45">
      <c r="B20" s="140" t="s">
        <v>24</v>
      </c>
      <c r="C20" s="141"/>
      <c r="D20" s="141"/>
      <c r="E20" s="141"/>
      <c r="F20" s="141"/>
      <c r="G20" s="142"/>
    </row>
    <row r="21" spans="2:14" ht="18.5" x14ac:dyDescent="0.45">
      <c r="B21" s="143" t="s">
        <v>10</v>
      </c>
      <c r="C21" s="144"/>
      <c r="D21" s="144"/>
      <c r="E21" s="144"/>
      <c r="F21" s="144"/>
      <c r="G21" s="145"/>
    </row>
    <row r="22" spans="2:14" ht="18.5" x14ac:dyDescent="0.35">
      <c r="B22" s="12" t="s">
        <v>12</v>
      </c>
      <c r="C22" s="12" t="s">
        <v>13</v>
      </c>
      <c r="D22" s="118" t="s">
        <v>14</v>
      </c>
      <c r="E22" s="136"/>
      <c r="F22" s="13" t="s">
        <v>15</v>
      </c>
      <c r="G22" s="12" t="s">
        <v>25</v>
      </c>
    </row>
    <row r="23" spans="2:14" ht="18.5" x14ac:dyDescent="0.45">
      <c r="B23" s="15" t="s">
        <v>22</v>
      </c>
      <c r="C23" s="15" t="s">
        <v>22</v>
      </c>
      <c r="D23" s="114" t="s">
        <v>22</v>
      </c>
      <c r="E23" s="130"/>
      <c r="F23" s="15" t="s">
        <v>22</v>
      </c>
      <c r="G23" s="17"/>
    </row>
    <row r="24" spans="2:14" ht="18.5" x14ac:dyDescent="0.45">
      <c r="B24" s="15" t="s">
        <v>22</v>
      </c>
      <c r="C24" s="15" t="s">
        <v>22</v>
      </c>
      <c r="D24" s="114" t="s">
        <v>22</v>
      </c>
      <c r="E24" s="130"/>
      <c r="F24" s="15" t="s">
        <v>22</v>
      </c>
      <c r="G24" s="17"/>
    </row>
    <row r="25" spans="2:14" ht="18.5" x14ac:dyDescent="0.45">
      <c r="B25" s="15" t="s">
        <v>22</v>
      </c>
      <c r="C25" s="15" t="s">
        <v>22</v>
      </c>
      <c r="D25" s="114" t="s">
        <v>22</v>
      </c>
      <c r="E25" s="130"/>
      <c r="F25" s="15" t="s">
        <v>22</v>
      </c>
      <c r="G25" s="17"/>
    </row>
    <row r="26" spans="2:14" ht="18.5" x14ac:dyDescent="0.45">
      <c r="B26" s="15" t="s">
        <v>22</v>
      </c>
      <c r="C26" s="15" t="s">
        <v>22</v>
      </c>
      <c r="D26" s="114" t="s">
        <v>22</v>
      </c>
      <c r="E26" s="130"/>
      <c r="F26" s="15" t="s">
        <v>22</v>
      </c>
      <c r="G26" s="17"/>
    </row>
    <row r="27" spans="2:14" ht="18.5" x14ac:dyDescent="0.45">
      <c r="B27" s="15" t="s">
        <v>22</v>
      </c>
      <c r="C27" s="15" t="s">
        <v>22</v>
      </c>
      <c r="D27" s="114" t="s">
        <v>22</v>
      </c>
      <c r="E27" s="130"/>
      <c r="F27" s="15" t="s">
        <v>22</v>
      </c>
      <c r="G27" s="17"/>
    </row>
    <row r="28" spans="2:14" ht="18.5" x14ac:dyDescent="0.45">
      <c r="B28" s="127" t="s">
        <v>23</v>
      </c>
      <c r="C28" s="128"/>
      <c r="D28" s="128"/>
      <c r="E28" s="128"/>
      <c r="F28" s="129"/>
      <c r="G28" s="16">
        <f>SUM(G23:G27)</f>
        <v>0</v>
      </c>
    </row>
    <row r="30" spans="2:14" ht="25.5" customHeight="1" x14ac:dyDescent="0.4">
      <c r="B30" s="132" t="s">
        <v>28</v>
      </c>
      <c r="C30" s="133"/>
      <c r="D30" s="134"/>
      <c r="E30" s="134"/>
      <c r="F30" s="134"/>
      <c r="G30" s="134"/>
      <c r="H30" s="134"/>
      <c r="N30" s="6"/>
    </row>
    <row r="31" spans="2:14" x14ac:dyDescent="0.35">
      <c r="B31" s="12" t="s">
        <v>29</v>
      </c>
      <c r="C31" s="12" t="s">
        <v>25</v>
      </c>
      <c r="D31" s="12" t="s">
        <v>16</v>
      </c>
      <c r="E31" s="13" t="s">
        <v>17</v>
      </c>
      <c r="F31" s="13" t="s">
        <v>18</v>
      </c>
      <c r="G31" s="13" t="s">
        <v>19</v>
      </c>
      <c r="H31" s="12" t="s">
        <v>20</v>
      </c>
      <c r="N31" s="18"/>
    </row>
    <row r="32" spans="2:14" x14ac:dyDescent="0.35">
      <c r="B32" s="19" t="str">
        <f>VLOOKUP($B$4,'result areas'!$B$9:$S$20,2,0)</f>
        <v>Arts Leaders</v>
      </c>
      <c r="C32" s="16">
        <f t="shared" ref="C32:C48" si="1">SUM(D32:H32)</f>
        <v>0</v>
      </c>
      <c r="D32" s="17"/>
      <c r="E32" s="17"/>
      <c r="F32" s="17"/>
      <c r="G32" s="17"/>
      <c r="H32" s="17"/>
      <c r="N32" s="20"/>
    </row>
    <row r="33" spans="2:14" x14ac:dyDescent="0.35">
      <c r="B33" s="19" t="str">
        <f>VLOOKUP($B$4,'result areas'!$B$9:$S$20,3,0)</f>
        <v>Further Education Leaders</v>
      </c>
      <c r="C33" s="16">
        <f t="shared" si="1"/>
        <v>0</v>
      </c>
      <c r="D33" s="17"/>
      <c r="E33" s="17"/>
      <c r="F33" s="17"/>
      <c r="G33" s="17"/>
      <c r="H33" s="17"/>
      <c r="N33" s="20"/>
    </row>
    <row r="34" spans="2:14" x14ac:dyDescent="0.35">
      <c r="B34" s="19" t="str">
        <f>VLOOKUP($B$4,'result areas'!$B$9:$S$20,4,0)</f>
        <v>Tertiary Leaders</v>
      </c>
      <c r="C34" s="16">
        <f t="shared" si="1"/>
        <v>0</v>
      </c>
      <c r="D34" s="17"/>
      <c r="E34" s="17"/>
      <c r="F34" s="17"/>
      <c r="G34" s="17"/>
      <c r="H34" s="17"/>
      <c r="N34" s="20"/>
    </row>
    <row r="35" spans="2:14" x14ac:dyDescent="0.35">
      <c r="B35" s="19" t="str">
        <f>VLOOKUP($B$4,'result areas'!$B$9:$S$20,5,0)</f>
        <v>Thought Leaders</v>
      </c>
      <c r="C35" s="16">
        <f t="shared" si="1"/>
        <v>0</v>
      </c>
      <c r="D35" s="17"/>
      <c r="E35" s="17"/>
      <c r="F35" s="17"/>
      <c r="G35" s="17"/>
      <c r="H35" s="17"/>
      <c r="N35" s="21"/>
    </row>
    <row r="36" spans="2:14" x14ac:dyDescent="0.35">
      <c r="B36" s="19" t="str">
        <f>VLOOKUP($B$4,'result areas'!$B$9:$S$20,6,0)</f>
        <v>Tourism Leaders</v>
      </c>
      <c r="C36" s="16">
        <f t="shared" si="1"/>
        <v>0</v>
      </c>
      <c r="D36" s="17"/>
      <c r="E36" s="17"/>
      <c r="F36" s="17"/>
      <c r="G36" s="17"/>
      <c r="H36" s="17"/>
      <c r="N36" s="21"/>
    </row>
    <row r="37" spans="2:14" x14ac:dyDescent="0.35">
      <c r="B37" s="19" t="str">
        <f>VLOOKUP($B$4,'result areas'!$B$9:$S$20,7,0)</f>
        <v>School Leaders</v>
      </c>
      <c r="C37" s="16">
        <f t="shared" si="1"/>
        <v>0</v>
      </c>
      <c r="D37" s="17"/>
      <c r="E37" s="17"/>
      <c r="F37" s="17"/>
      <c r="G37" s="17"/>
      <c r="H37" s="17"/>
      <c r="N37" s="21"/>
    </row>
    <row r="38" spans="2:14" x14ac:dyDescent="0.35">
      <c r="B38" s="19" t="str">
        <f>VLOOKUP($B$4,'result areas'!$B$9:$S$20,8,0)</f>
        <v>Government Leaders</v>
      </c>
      <c r="C38" s="16">
        <f t="shared" si="1"/>
        <v>0</v>
      </c>
      <c r="D38" s="17"/>
      <c r="E38" s="17"/>
      <c r="F38" s="17"/>
      <c r="G38" s="17"/>
      <c r="H38" s="17"/>
      <c r="N38" s="21"/>
    </row>
    <row r="39" spans="2:14" x14ac:dyDescent="0.35">
      <c r="B39" s="19" t="str">
        <f>VLOOKUP($B$4,'result areas'!$B$9:$S$20,9,0)</f>
        <v>Community Leaders</v>
      </c>
      <c r="C39" s="16">
        <f t="shared" si="1"/>
        <v>0</v>
      </c>
      <c r="D39" s="17"/>
      <c r="E39" s="17"/>
      <c r="F39" s="17"/>
      <c r="G39" s="17"/>
      <c r="H39" s="17"/>
      <c r="N39" s="21"/>
    </row>
    <row r="40" spans="2:14" x14ac:dyDescent="0.35">
      <c r="B40" s="19" t="str">
        <f>VLOOKUP($B$4,'result areas'!$B$9:$S$17,10,0)</f>
        <v>CSO/NGO Leaders</v>
      </c>
      <c r="C40" s="16">
        <f t="shared" si="1"/>
        <v>0</v>
      </c>
      <c r="D40" s="17"/>
      <c r="E40" s="17"/>
      <c r="F40" s="17"/>
      <c r="G40" s="17"/>
      <c r="H40" s="17"/>
      <c r="N40" s="21"/>
    </row>
    <row r="41" spans="2:14" x14ac:dyDescent="0.35">
      <c r="B41" s="19" t="str">
        <f>VLOOKUP($B$4,'result areas'!$B$9:$S$20,11,0)</f>
        <v>Teachers</v>
      </c>
      <c r="C41" s="16">
        <f t="shared" si="1"/>
        <v>0</v>
      </c>
      <c r="D41" s="17"/>
      <c r="E41" s="17"/>
      <c r="F41" s="17"/>
      <c r="G41" s="17"/>
      <c r="H41" s="17"/>
      <c r="N41" s="21"/>
    </row>
    <row r="42" spans="2:14" x14ac:dyDescent="0.35">
      <c r="B42" s="19" t="str">
        <f>VLOOKUP($B$4,'result areas'!$B$9:$S$20,12,0)</f>
        <v>Trainers</v>
      </c>
      <c r="C42" s="16">
        <f t="shared" si="1"/>
        <v>0</v>
      </c>
      <c r="D42" s="17"/>
      <c r="E42" s="17"/>
      <c r="F42" s="17"/>
      <c r="G42" s="17"/>
      <c r="H42" s="17"/>
      <c r="N42" s="21"/>
    </row>
    <row r="43" spans="2:14" x14ac:dyDescent="0.35">
      <c r="B43" s="19" t="str">
        <f>VLOOKUP($B$4,'result areas'!$B$9:$S$20,13,0)</f>
        <v>Students (Overseas)</v>
      </c>
      <c r="C43" s="16">
        <f t="shared" si="1"/>
        <v>0</v>
      </c>
      <c r="D43" s="17"/>
      <c r="E43" s="17"/>
      <c r="F43" s="17"/>
      <c r="G43" s="17"/>
      <c r="H43" s="17"/>
      <c r="N43" s="21"/>
    </row>
    <row r="44" spans="2:14" x14ac:dyDescent="0.35">
      <c r="B44" s="19" t="str">
        <f>VLOOKUP($B$4,'result areas'!$B$9:$S$20,14,0)</f>
        <v>Students (UK)</v>
      </c>
      <c r="C44" s="16">
        <f t="shared" si="1"/>
        <v>0</v>
      </c>
      <c r="D44" s="17"/>
      <c r="E44" s="17"/>
      <c r="F44" s="17"/>
      <c r="G44" s="17"/>
      <c r="H44" s="17"/>
      <c r="N44" s="21"/>
    </row>
    <row r="45" spans="2:14" x14ac:dyDescent="0.35">
      <c r="B45" s="19" t="str">
        <f>VLOOKUP($B$4,'result areas'!$B$9:$S$20,15,0)</f>
        <v>Cultural Heritage Practitioners &amp; Professionals</v>
      </c>
      <c r="C45" s="16">
        <f t="shared" si="1"/>
        <v>0</v>
      </c>
      <c r="D45" s="17"/>
      <c r="E45" s="17"/>
      <c r="F45" s="17"/>
      <c r="G45" s="17"/>
      <c r="H45" s="17"/>
      <c r="N45" s="21"/>
    </row>
    <row r="46" spans="2:14" x14ac:dyDescent="0.35">
      <c r="B46" s="19" t="str">
        <f>VLOOKUP($B$4,'result areas'!$B$9:$S$20,16,0)</f>
        <v>Artists (Overseas)</v>
      </c>
      <c r="C46" s="16">
        <f t="shared" si="1"/>
        <v>0</v>
      </c>
      <c r="D46" s="17"/>
      <c r="E46" s="17"/>
      <c r="F46" s="17"/>
      <c r="G46" s="17"/>
      <c r="H46" s="17"/>
      <c r="N46" s="21"/>
    </row>
    <row r="47" spans="2:14" x14ac:dyDescent="0.35">
      <c r="B47" s="19" t="str">
        <f>VLOOKUP($B$4,'result areas'!$B$9:$S$20,17,0)</f>
        <v>Artists (UK)</v>
      </c>
      <c r="C47" s="16">
        <f t="shared" si="1"/>
        <v>0</v>
      </c>
      <c r="D47" s="17"/>
      <c r="E47" s="17"/>
      <c r="F47" s="17"/>
      <c r="G47" s="17"/>
      <c r="H47" s="17"/>
      <c r="N47" s="21"/>
    </row>
    <row r="48" spans="2:14" x14ac:dyDescent="0.35">
      <c r="B48" s="19" t="str">
        <f>VLOOKUP($B$4,'result areas'!$B$9:$S$20,18,0)</f>
        <v>Community Members</v>
      </c>
      <c r="C48" s="16">
        <f t="shared" si="1"/>
        <v>0</v>
      </c>
      <c r="D48" s="17"/>
      <c r="E48" s="17"/>
      <c r="F48" s="17"/>
      <c r="G48" s="17"/>
      <c r="H48" s="17"/>
      <c r="N48" s="21"/>
    </row>
    <row r="49" spans="2:14" ht="18" x14ac:dyDescent="0.4">
      <c r="B49" s="22" t="s">
        <v>23</v>
      </c>
      <c r="C49" s="16">
        <f>SUM(C32:C48)</f>
        <v>0</v>
      </c>
      <c r="D49" s="16">
        <f t="shared" ref="D49:H49" si="2">SUM(D32:D48)</f>
        <v>0</v>
      </c>
      <c r="E49" s="16">
        <f t="shared" si="2"/>
        <v>0</v>
      </c>
      <c r="F49" s="16">
        <f t="shared" si="2"/>
        <v>0</v>
      </c>
      <c r="G49" s="16">
        <f t="shared" si="2"/>
        <v>0</v>
      </c>
      <c r="H49" s="16">
        <f t="shared" si="2"/>
        <v>0</v>
      </c>
      <c r="N49" s="21"/>
    </row>
    <row r="51" spans="2:14" ht="18" x14ac:dyDescent="0.4">
      <c r="B51" s="131" t="s">
        <v>246</v>
      </c>
      <c r="C51" s="131"/>
      <c r="D51" s="131"/>
      <c r="E51" s="131"/>
      <c r="F51" s="131"/>
    </row>
    <row r="52" spans="2:14" x14ac:dyDescent="0.35">
      <c r="B52" s="135" t="s">
        <v>10</v>
      </c>
      <c r="C52" s="135"/>
      <c r="D52" s="135"/>
      <c r="E52" s="135"/>
      <c r="F52" s="135"/>
    </row>
    <row r="53" spans="2:14" ht="157.5" customHeight="1" x14ac:dyDescent="0.35">
      <c r="B53" s="12" t="s">
        <v>49</v>
      </c>
      <c r="C53" s="12" t="s">
        <v>50</v>
      </c>
      <c r="D53" s="13" t="s">
        <v>51</v>
      </c>
      <c r="E53" s="13" t="s">
        <v>247</v>
      </c>
      <c r="F53" s="105" t="s">
        <v>248</v>
      </c>
      <c r="G53" s="106"/>
    </row>
    <row r="54" spans="2:14" x14ac:dyDescent="0.35">
      <c r="B54" s="15"/>
      <c r="C54" s="15" t="s">
        <v>22</v>
      </c>
      <c r="D54" s="15" t="s">
        <v>22</v>
      </c>
      <c r="E54" s="15" t="s">
        <v>22</v>
      </c>
      <c r="F54" s="124"/>
      <c r="G54" s="124"/>
    </row>
    <row r="55" spans="2:14" x14ac:dyDescent="0.35">
      <c r="B55" s="15"/>
      <c r="C55" s="15" t="s">
        <v>22</v>
      </c>
      <c r="D55" s="15" t="s">
        <v>22</v>
      </c>
      <c r="E55" s="15" t="s">
        <v>22</v>
      </c>
      <c r="F55" s="124"/>
      <c r="G55" s="124"/>
    </row>
    <row r="56" spans="2:14" x14ac:dyDescent="0.35">
      <c r="B56" s="15"/>
      <c r="C56" s="15" t="s">
        <v>22</v>
      </c>
      <c r="D56" s="15" t="s">
        <v>22</v>
      </c>
      <c r="E56" s="15" t="s">
        <v>22</v>
      </c>
      <c r="F56" s="124"/>
      <c r="G56" s="124"/>
    </row>
    <row r="57" spans="2:14" x14ac:dyDescent="0.35">
      <c r="B57" s="15"/>
      <c r="C57" s="15" t="s">
        <v>22</v>
      </c>
      <c r="D57" s="15" t="s">
        <v>22</v>
      </c>
      <c r="E57" s="15" t="s">
        <v>22</v>
      </c>
      <c r="F57" s="124"/>
      <c r="G57" s="124"/>
    </row>
    <row r="58" spans="2:14" x14ac:dyDescent="0.35">
      <c r="B58" s="15"/>
      <c r="C58" s="15" t="s">
        <v>22</v>
      </c>
      <c r="D58" s="15" t="s">
        <v>22</v>
      </c>
      <c r="E58" s="15" t="s">
        <v>22</v>
      </c>
      <c r="F58" s="124"/>
      <c r="G58" s="124"/>
    </row>
    <row r="59" spans="2:14" ht="18.5" x14ac:dyDescent="0.45">
      <c r="B59" s="137" t="s">
        <v>23</v>
      </c>
      <c r="C59" s="138"/>
      <c r="D59" s="138"/>
      <c r="E59" s="139"/>
      <c r="F59" s="125">
        <f>SUM(F54:F58)</f>
        <v>0</v>
      </c>
      <c r="G59" s="126"/>
    </row>
    <row r="61" spans="2:14" ht="18" x14ac:dyDescent="0.4">
      <c r="B61" s="131" t="s">
        <v>55</v>
      </c>
      <c r="C61" s="131"/>
      <c r="D61" s="131"/>
      <c r="E61" s="131"/>
      <c r="F61" s="131"/>
      <c r="G61" s="131"/>
      <c r="H61" s="131"/>
    </row>
    <row r="62" spans="2:14" x14ac:dyDescent="0.35">
      <c r="B62" s="135" t="s">
        <v>10</v>
      </c>
      <c r="C62" s="135"/>
      <c r="D62" s="135"/>
      <c r="E62" s="135"/>
      <c r="F62" s="135"/>
      <c r="G62" s="135"/>
      <c r="H62" s="135"/>
    </row>
    <row r="63" spans="2:14" ht="94.5" customHeight="1" x14ac:dyDescent="0.35">
      <c r="B63" s="12" t="s">
        <v>12</v>
      </c>
      <c r="C63" s="12" t="s">
        <v>56</v>
      </c>
      <c r="D63" s="118" t="s">
        <v>13</v>
      </c>
      <c r="E63" s="136"/>
      <c r="F63" s="12" t="s">
        <v>57</v>
      </c>
      <c r="G63" s="12" t="s">
        <v>249</v>
      </c>
      <c r="H63" s="13" t="s">
        <v>250</v>
      </c>
    </row>
    <row r="64" spans="2:14" ht="18.5" x14ac:dyDescent="0.45">
      <c r="B64" s="15" t="s">
        <v>22</v>
      </c>
      <c r="C64" s="15" t="s">
        <v>22</v>
      </c>
      <c r="D64" s="114" t="s">
        <v>22</v>
      </c>
      <c r="E64" s="130"/>
      <c r="F64" s="15" t="s">
        <v>22</v>
      </c>
      <c r="G64" s="15" t="s">
        <v>22</v>
      </c>
      <c r="H64" s="17"/>
    </row>
    <row r="65" spans="2:8" ht="18.5" x14ac:dyDescent="0.45">
      <c r="B65" s="15" t="s">
        <v>22</v>
      </c>
      <c r="C65" s="15" t="s">
        <v>22</v>
      </c>
      <c r="D65" s="114" t="s">
        <v>22</v>
      </c>
      <c r="E65" s="130"/>
      <c r="F65" s="15" t="s">
        <v>22</v>
      </c>
      <c r="G65" s="15" t="s">
        <v>22</v>
      </c>
      <c r="H65" s="17"/>
    </row>
    <row r="66" spans="2:8" ht="18.5" x14ac:dyDescent="0.45">
      <c r="B66" s="15" t="s">
        <v>22</v>
      </c>
      <c r="C66" s="15" t="s">
        <v>22</v>
      </c>
      <c r="D66" s="114" t="s">
        <v>22</v>
      </c>
      <c r="E66" s="130"/>
      <c r="F66" s="15" t="s">
        <v>22</v>
      </c>
      <c r="G66" s="15" t="s">
        <v>22</v>
      </c>
      <c r="H66" s="17"/>
    </row>
    <row r="67" spans="2:8" ht="18.5" x14ac:dyDescent="0.45">
      <c r="B67" s="15" t="s">
        <v>22</v>
      </c>
      <c r="C67" s="15" t="s">
        <v>22</v>
      </c>
      <c r="D67" s="114" t="s">
        <v>22</v>
      </c>
      <c r="E67" s="130"/>
      <c r="F67" s="15" t="s">
        <v>22</v>
      </c>
      <c r="G67" s="15" t="s">
        <v>22</v>
      </c>
      <c r="H67" s="17"/>
    </row>
    <row r="68" spans="2:8" ht="18.5" x14ac:dyDescent="0.45">
      <c r="B68" s="15" t="s">
        <v>22</v>
      </c>
      <c r="C68" s="15" t="s">
        <v>22</v>
      </c>
      <c r="D68" s="114" t="s">
        <v>22</v>
      </c>
      <c r="E68" s="130"/>
      <c r="F68" s="15" t="s">
        <v>22</v>
      </c>
      <c r="G68" s="15" t="s">
        <v>22</v>
      </c>
      <c r="H68" s="17"/>
    </row>
    <row r="69" spans="2:8" ht="18.5" x14ac:dyDescent="0.45">
      <c r="B69" s="137" t="s">
        <v>23</v>
      </c>
      <c r="C69" s="138"/>
      <c r="D69" s="138"/>
      <c r="E69" s="138"/>
      <c r="F69" s="138"/>
      <c r="G69" s="139"/>
      <c r="H69" s="16">
        <f>SUM(H64:H68)</f>
        <v>0</v>
      </c>
    </row>
    <row r="71" spans="2:8" ht="18" x14ac:dyDescent="0.4">
      <c r="B71" s="131" t="s">
        <v>60</v>
      </c>
      <c r="C71" s="131"/>
      <c r="D71" s="131"/>
      <c r="E71" s="131"/>
      <c r="F71" s="131"/>
      <c r="G71" s="131"/>
      <c r="H71" s="131"/>
    </row>
    <row r="72" spans="2:8" x14ac:dyDescent="0.35">
      <c r="B72" s="135" t="s">
        <v>10</v>
      </c>
      <c r="C72" s="135"/>
      <c r="D72" s="135"/>
      <c r="E72" s="135"/>
      <c r="F72" s="135"/>
      <c r="G72" s="135"/>
      <c r="H72" s="135"/>
    </row>
    <row r="73" spans="2:8" ht="87.5" x14ac:dyDescent="0.35">
      <c r="B73" s="12" t="s">
        <v>12</v>
      </c>
      <c r="C73" s="12" t="s">
        <v>56</v>
      </c>
      <c r="D73" s="118" t="s">
        <v>13</v>
      </c>
      <c r="E73" s="136"/>
      <c r="F73" s="12" t="s">
        <v>57</v>
      </c>
      <c r="G73" s="13" t="s">
        <v>247</v>
      </c>
      <c r="H73" s="13" t="s">
        <v>251</v>
      </c>
    </row>
    <row r="74" spans="2:8" ht="18.5" x14ac:dyDescent="0.45">
      <c r="B74" s="15" t="s">
        <v>22</v>
      </c>
      <c r="C74" s="15" t="s">
        <v>22</v>
      </c>
      <c r="D74" s="114" t="s">
        <v>22</v>
      </c>
      <c r="E74" s="130"/>
      <c r="F74" s="15" t="s">
        <v>22</v>
      </c>
      <c r="G74" s="15" t="s">
        <v>22</v>
      </c>
      <c r="H74" s="17"/>
    </row>
    <row r="75" spans="2:8" ht="18.5" x14ac:dyDescent="0.45">
      <c r="B75" s="15" t="s">
        <v>22</v>
      </c>
      <c r="C75" s="15" t="s">
        <v>22</v>
      </c>
      <c r="D75" s="114" t="s">
        <v>22</v>
      </c>
      <c r="E75" s="130"/>
      <c r="F75" s="15" t="s">
        <v>22</v>
      </c>
      <c r="G75" s="15" t="s">
        <v>22</v>
      </c>
      <c r="H75" s="17"/>
    </row>
    <row r="76" spans="2:8" ht="18.5" x14ac:dyDescent="0.45">
      <c r="B76" s="15" t="s">
        <v>22</v>
      </c>
      <c r="C76" s="15" t="s">
        <v>22</v>
      </c>
      <c r="D76" s="114" t="s">
        <v>22</v>
      </c>
      <c r="E76" s="130"/>
      <c r="F76" s="15" t="s">
        <v>22</v>
      </c>
      <c r="G76" s="15" t="s">
        <v>22</v>
      </c>
      <c r="H76" s="17"/>
    </row>
    <row r="77" spans="2:8" ht="18.5" x14ac:dyDescent="0.45">
      <c r="B77" s="15" t="s">
        <v>22</v>
      </c>
      <c r="C77" s="15" t="s">
        <v>22</v>
      </c>
      <c r="D77" s="114" t="s">
        <v>22</v>
      </c>
      <c r="E77" s="130"/>
      <c r="F77" s="15" t="s">
        <v>22</v>
      </c>
      <c r="G77" s="15" t="s">
        <v>22</v>
      </c>
      <c r="H77" s="17"/>
    </row>
    <row r="78" spans="2:8" ht="18.5" x14ac:dyDescent="0.45">
      <c r="B78" s="15" t="s">
        <v>22</v>
      </c>
      <c r="C78" s="15" t="s">
        <v>22</v>
      </c>
      <c r="D78" s="114" t="s">
        <v>22</v>
      </c>
      <c r="E78" s="130"/>
      <c r="F78" s="15" t="s">
        <v>22</v>
      </c>
      <c r="G78" s="15" t="s">
        <v>22</v>
      </c>
      <c r="H78" s="17"/>
    </row>
    <row r="79" spans="2:8" ht="18.5" x14ac:dyDescent="0.45">
      <c r="B79" s="137" t="s">
        <v>23</v>
      </c>
      <c r="C79" s="138"/>
      <c r="D79" s="138"/>
      <c r="E79" s="138"/>
      <c r="F79" s="138"/>
      <c r="G79" s="139"/>
      <c r="H79" s="16">
        <f>SUM(H74:H78)</f>
        <v>0</v>
      </c>
    </row>
    <row r="81" spans="2:6" ht="18" x14ac:dyDescent="0.4">
      <c r="B81" s="131" t="s">
        <v>61</v>
      </c>
      <c r="C81" s="131"/>
      <c r="D81" s="131"/>
      <c r="E81" s="131"/>
      <c r="F81" s="131"/>
    </row>
    <row r="82" spans="2:6" x14ac:dyDescent="0.35">
      <c r="B82" s="135" t="s">
        <v>10</v>
      </c>
      <c r="C82" s="135"/>
      <c r="D82" s="135"/>
      <c r="E82" s="135"/>
      <c r="F82" s="135"/>
    </row>
    <row r="83" spans="2:6" ht="35" x14ac:dyDescent="0.35">
      <c r="B83" s="12" t="s">
        <v>62</v>
      </c>
      <c r="C83" s="12" t="s">
        <v>12</v>
      </c>
      <c r="D83" s="13" t="s">
        <v>56</v>
      </c>
      <c r="E83" s="13" t="s">
        <v>247</v>
      </c>
      <c r="F83" s="13" t="s">
        <v>63</v>
      </c>
    </row>
    <row r="84" spans="2:6" x14ac:dyDescent="0.35">
      <c r="B84" s="15"/>
      <c r="C84" s="15" t="s">
        <v>22</v>
      </c>
      <c r="D84" s="15" t="s">
        <v>22</v>
      </c>
      <c r="E84" s="15" t="s">
        <v>22</v>
      </c>
      <c r="F84" s="17"/>
    </row>
    <row r="85" spans="2:6" x14ac:dyDescent="0.35">
      <c r="B85" s="15"/>
      <c r="C85" s="15" t="s">
        <v>22</v>
      </c>
      <c r="D85" s="15" t="s">
        <v>22</v>
      </c>
      <c r="E85" s="15" t="s">
        <v>22</v>
      </c>
      <c r="F85" s="17"/>
    </row>
    <row r="86" spans="2:6" x14ac:dyDescent="0.35">
      <c r="B86" s="15"/>
      <c r="C86" s="15" t="s">
        <v>22</v>
      </c>
      <c r="D86" s="15" t="s">
        <v>22</v>
      </c>
      <c r="E86" s="15" t="s">
        <v>22</v>
      </c>
      <c r="F86" s="17"/>
    </row>
    <row r="87" spans="2:6" x14ac:dyDescent="0.35">
      <c r="B87" s="15"/>
      <c r="C87" s="15" t="s">
        <v>22</v>
      </c>
      <c r="D87" s="15" t="s">
        <v>22</v>
      </c>
      <c r="E87" s="15" t="s">
        <v>22</v>
      </c>
      <c r="F87" s="17"/>
    </row>
    <row r="88" spans="2:6" x14ac:dyDescent="0.35">
      <c r="B88" s="15"/>
      <c r="C88" s="15" t="s">
        <v>22</v>
      </c>
      <c r="D88" s="15" t="s">
        <v>22</v>
      </c>
      <c r="E88" s="15" t="s">
        <v>22</v>
      </c>
      <c r="F88" s="17"/>
    </row>
    <row r="89" spans="2:6" ht="18.5" x14ac:dyDescent="0.45">
      <c r="B89" s="137" t="s">
        <v>23</v>
      </c>
      <c r="C89" s="138"/>
      <c r="D89" s="138"/>
      <c r="E89" s="139"/>
      <c r="F89" s="16">
        <f>SUM(F84:F88)</f>
        <v>0</v>
      </c>
    </row>
    <row r="91" spans="2:6" ht="18" x14ac:dyDescent="0.35">
      <c r="B91" s="147" t="s">
        <v>252</v>
      </c>
      <c r="C91" s="148"/>
      <c r="D91" s="149"/>
      <c r="E91" s="18"/>
    </row>
    <row r="92" spans="2:6" x14ac:dyDescent="0.35">
      <c r="B92" s="12" t="s">
        <v>66</v>
      </c>
      <c r="C92" s="12" t="s">
        <v>25</v>
      </c>
      <c r="D92" s="12" t="s">
        <v>253</v>
      </c>
      <c r="E92" s="18"/>
    </row>
    <row r="93" spans="2:6" x14ac:dyDescent="0.35">
      <c r="B93" s="19" t="str">
        <f>VLOOKUP($B$4,'result areas'!$B$20:$L$30,2,0)</f>
        <v>Schools</v>
      </c>
      <c r="C93" s="16">
        <f>SUM(D93:E93)</f>
        <v>0</v>
      </c>
      <c r="D93" s="17"/>
      <c r="E93" s="18"/>
    </row>
    <row r="94" spans="2:6" x14ac:dyDescent="0.35">
      <c r="B94" s="19" t="str">
        <f>VLOOKUP($B$4,'result areas'!$B$20:$L$30,3,0)</f>
        <v>Organisations - Tertiary</v>
      </c>
      <c r="C94" s="16">
        <f t="shared" ref="C94:C102" si="3">SUM(D94:E94)</f>
        <v>0</v>
      </c>
      <c r="D94" s="17"/>
      <c r="E94" s="18"/>
    </row>
    <row r="95" spans="2:6" x14ac:dyDescent="0.35">
      <c r="B95" s="19" t="str">
        <f>VLOOKUP($B$4,'result areas'!$B$20:$L$30,4,0)</f>
        <v>Organisations - Further Education</v>
      </c>
      <c r="C95" s="16">
        <f t="shared" si="3"/>
        <v>0</v>
      </c>
      <c r="D95" s="17"/>
      <c r="E95" s="18"/>
    </row>
    <row r="96" spans="2:6" x14ac:dyDescent="0.35">
      <c r="B96" s="19" t="str">
        <f>VLOOKUP($B$4,'result areas'!$B$20:$L$30,5,0)</f>
        <v>Organisations - Heritage</v>
      </c>
      <c r="C96" s="16">
        <f t="shared" si="3"/>
        <v>0</v>
      </c>
      <c r="D96" s="17"/>
      <c r="E96" s="18"/>
    </row>
    <row r="97" spans="2:5" x14ac:dyDescent="0.35">
      <c r="B97" s="19" t="str">
        <f>VLOOKUP($B$4,'result areas'!$B$20:$L$30,6,0)</f>
        <v>Organisations - Arts</v>
      </c>
      <c r="C97" s="16">
        <f t="shared" si="3"/>
        <v>0</v>
      </c>
      <c r="D97" s="17"/>
      <c r="E97" s="18"/>
    </row>
    <row r="98" spans="2:5" x14ac:dyDescent="0.35">
      <c r="B98" s="19" t="str">
        <f>VLOOKUP($B$4,'result areas'!$B$20:$L$30,7,0)</f>
        <v>Organisations - CSO/NGO</v>
      </c>
      <c r="C98" s="16">
        <f t="shared" si="3"/>
        <v>0</v>
      </c>
      <c r="D98" s="17"/>
      <c r="E98" s="18"/>
    </row>
    <row r="99" spans="2:5" x14ac:dyDescent="0.35">
      <c r="B99" s="19" t="str">
        <f>VLOOKUP($B$4,'result areas'!$B$20:$L$30,8,0)</f>
        <v>Organisations - Tourism</v>
      </c>
      <c r="C99" s="16">
        <f t="shared" si="3"/>
        <v>0</v>
      </c>
      <c r="D99" s="17"/>
      <c r="E99" s="18"/>
    </row>
    <row r="100" spans="2:5" x14ac:dyDescent="0.35">
      <c r="B100" s="19" t="str">
        <f>VLOOKUP($B$4,'result areas'!$B$20:$L$30,9,0)</f>
        <v>Government</v>
      </c>
      <c r="C100" s="16">
        <f t="shared" si="3"/>
        <v>0</v>
      </c>
      <c r="D100" s="17"/>
      <c r="E100" s="18"/>
    </row>
    <row r="101" spans="2:5" x14ac:dyDescent="0.35">
      <c r="B101" s="19" t="str">
        <f>VLOOKUP($B$4,'result areas'!$B$20:$L$30,10,0)</f>
        <v>Links</v>
      </c>
      <c r="C101" s="16">
        <f t="shared" si="3"/>
        <v>0</v>
      </c>
      <c r="D101" s="17"/>
      <c r="E101" s="18"/>
    </row>
    <row r="102" spans="2:5" x14ac:dyDescent="0.35">
      <c r="B102" s="19" t="str">
        <f>VLOOKUP($B$4,'result areas'!$B$20:$L$30,11,0)</f>
        <v>.</v>
      </c>
      <c r="C102" s="16">
        <f t="shared" si="3"/>
        <v>0</v>
      </c>
      <c r="D102" s="17"/>
      <c r="E102" s="18"/>
    </row>
    <row r="103" spans="2:5" ht="18" x14ac:dyDescent="0.4">
      <c r="B103" s="22" t="s">
        <v>23</v>
      </c>
      <c r="C103" s="16">
        <f>SUM(C93:C102)</f>
        <v>0</v>
      </c>
      <c r="D103" s="23">
        <f t="shared" ref="D103" si="4">SUM(D93:D102)</f>
        <v>0</v>
      </c>
      <c r="E103" s="18"/>
    </row>
    <row r="105" spans="2:5" ht="20" x14ac:dyDescent="0.35">
      <c r="B105" s="146" t="s">
        <v>254</v>
      </c>
      <c r="C105" s="146"/>
      <c r="D105" s="146"/>
      <c r="E105" s="146"/>
    </row>
    <row r="106" spans="2:5" ht="20" x14ac:dyDescent="0.4">
      <c r="B106" s="25" t="s">
        <v>69</v>
      </c>
      <c r="C106" s="25" t="s">
        <v>255</v>
      </c>
      <c r="D106" s="25" t="s">
        <v>72</v>
      </c>
      <c r="E106" s="25" t="s">
        <v>256</v>
      </c>
    </row>
    <row r="107" spans="2:5" ht="20" x14ac:dyDescent="0.4">
      <c r="B107" s="5" t="s">
        <v>257</v>
      </c>
      <c r="C107" s="5" t="s">
        <v>258</v>
      </c>
      <c r="D107" s="5" t="s">
        <v>259</v>
      </c>
      <c r="E107" s="5" t="s">
        <v>3</v>
      </c>
    </row>
    <row r="108" spans="2:5" ht="20" x14ac:dyDescent="0.4">
      <c r="B108" s="5" t="s">
        <v>260</v>
      </c>
      <c r="C108" s="5" t="s">
        <v>261</v>
      </c>
      <c r="D108" s="5" t="s">
        <v>262</v>
      </c>
      <c r="E108" s="5" t="s">
        <v>263</v>
      </c>
    </row>
    <row r="109" spans="2:5" ht="20" x14ac:dyDescent="0.4">
      <c r="B109" s="5" t="s">
        <v>264</v>
      </c>
      <c r="C109" s="5" t="s">
        <v>265</v>
      </c>
      <c r="D109" s="5" t="s">
        <v>266</v>
      </c>
      <c r="E109" s="5" t="s">
        <v>3</v>
      </c>
    </row>
    <row r="173" spans="2:2" x14ac:dyDescent="0.35">
      <c r="B173" s="24" t="s">
        <v>176</v>
      </c>
    </row>
    <row r="174" spans="2:2" x14ac:dyDescent="0.35">
      <c r="B174" s="24" t="s">
        <v>3</v>
      </c>
    </row>
    <row r="175" spans="2:2" x14ac:dyDescent="0.35">
      <c r="B175" s="24" t="s">
        <v>182</v>
      </c>
    </row>
    <row r="176" spans="2:2" x14ac:dyDescent="0.35">
      <c r="B176" s="24" t="s">
        <v>184</v>
      </c>
    </row>
    <row r="177" spans="2:2" x14ac:dyDescent="0.35">
      <c r="B177" s="24" t="s">
        <v>185</v>
      </c>
    </row>
    <row r="178" spans="2:2" x14ac:dyDescent="0.35">
      <c r="B178" s="24" t="s">
        <v>186</v>
      </c>
    </row>
    <row r="179" spans="2:2" x14ac:dyDescent="0.35">
      <c r="B179" s="24" t="s">
        <v>151</v>
      </c>
    </row>
    <row r="180" spans="2:2" x14ac:dyDescent="0.35">
      <c r="B180" s="24" t="s">
        <v>187</v>
      </c>
    </row>
    <row r="181" spans="2:2" x14ac:dyDescent="0.35">
      <c r="B181" s="24" t="s">
        <v>188</v>
      </c>
    </row>
  </sheetData>
  <mergeCells count="55">
    <mergeCell ref="D74:E74"/>
    <mergeCell ref="D75:E75"/>
    <mergeCell ref="D76:E76"/>
    <mergeCell ref="B51:F51"/>
    <mergeCell ref="B52:F52"/>
    <mergeCell ref="F53:G53"/>
    <mergeCell ref="D73:E73"/>
    <mergeCell ref="D67:E67"/>
    <mergeCell ref="D68:E68"/>
    <mergeCell ref="B71:H71"/>
    <mergeCell ref="B72:H72"/>
    <mergeCell ref="B69:G69"/>
    <mergeCell ref="F54:G54"/>
    <mergeCell ref="F55:G55"/>
    <mergeCell ref="F56:G56"/>
    <mergeCell ref="F57:G57"/>
    <mergeCell ref="E4:J4"/>
    <mergeCell ref="E5:J8"/>
    <mergeCell ref="B10:L10"/>
    <mergeCell ref="B11:L11"/>
    <mergeCell ref="B18:F18"/>
    <mergeCell ref="B4:C4"/>
    <mergeCell ref="D12:E12"/>
    <mergeCell ref="D13:E13"/>
    <mergeCell ref="D17:E17"/>
    <mergeCell ref="B105:E105"/>
    <mergeCell ref="B91:D91"/>
    <mergeCell ref="B89:E89"/>
    <mergeCell ref="B82:F82"/>
    <mergeCell ref="D77:E77"/>
    <mergeCell ref="D78:E78"/>
    <mergeCell ref="B81:F81"/>
    <mergeCell ref="B79:G79"/>
    <mergeCell ref="D22:E22"/>
    <mergeCell ref="D23:E23"/>
    <mergeCell ref="D14:E14"/>
    <mergeCell ref="D15:E15"/>
    <mergeCell ref="D16:E16"/>
    <mergeCell ref="B20:G20"/>
    <mergeCell ref="B21:G21"/>
    <mergeCell ref="B28:F28"/>
    <mergeCell ref="D24:E24"/>
    <mergeCell ref="D66:E66"/>
    <mergeCell ref="B61:H61"/>
    <mergeCell ref="B30:H30"/>
    <mergeCell ref="D27:E27"/>
    <mergeCell ref="D25:E25"/>
    <mergeCell ref="D26:E26"/>
    <mergeCell ref="F58:G58"/>
    <mergeCell ref="B62:H62"/>
    <mergeCell ref="D63:E63"/>
    <mergeCell ref="D64:E64"/>
    <mergeCell ref="D65:E65"/>
    <mergeCell ref="B59:E59"/>
    <mergeCell ref="F59:G59"/>
  </mergeCells>
  <dataValidations count="1">
    <dataValidation type="list" allowBlank="1" showInputMessage="1" showErrorMessage="1" sqref="B4:C4" xr:uid="{2279D851-0E19-4869-AF43-6D55BFD44165}">
      <formula1>$B$173:$B$181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66FCD17C-FEE9-4840-84BA-7BDB86E98F25}">
          <x14:formula1>
            <xm:f>Sheet2!$B$10:$B$14</xm:f>
          </x14:formula1>
          <xm:sqref>B64:B68 B74:B78</xm:sqref>
        </x14:dataValidation>
        <x14:dataValidation type="list" allowBlank="1" showInputMessage="1" showErrorMessage="1" xr:uid="{381BC414-90C4-4E12-89F1-395EF323FFF4}">
          <x14:formula1>
            <xm:f>Sheet2!$C$10:$C$14</xm:f>
          </x14:formula1>
          <xm:sqref>C64:C68 C74:C78</xm:sqref>
        </x14:dataValidation>
        <x14:dataValidation type="list" allowBlank="1" showInputMessage="1" showErrorMessage="1" xr:uid="{AA9E3652-32E7-494D-899F-AEE75F1EFA35}">
          <x14:formula1>
            <xm:f>Sheet2!$D$10:$D$14</xm:f>
          </x14:formula1>
          <xm:sqref>G64:G68 G74:G78 E54:E58</xm:sqref>
        </x14:dataValidation>
        <x14:dataValidation type="list" allowBlank="1" showInputMessage="1" showErrorMessage="1" xr:uid="{E71340AB-FF13-BD4A-85F8-BEC86850FE92}">
          <x14:formula1>
            <xm:f>Sheet2!$F$10:$F$14</xm:f>
          </x14:formula1>
          <xm:sqref>C84:C88</xm:sqref>
        </x14:dataValidation>
        <x14:dataValidation type="list" allowBlank="1" showInputMessage="1" showErrorMessage="1" xr:uid="{10DF81F8-A416-EA4A-ACA6-398A544A901D}">
          <x14:formula1>
            <xm:f>Sheet2!$H$10:$H$14</xm:f>
          </x14:formula1>
          <xm:sqref>E84:E88</xm:sqref>
        </x14:dataValidation>
        <x14:dataValidation type="list" allowBlank="1" showInputMessage="1" showErrorMessage="1" xr:uid="{F3552D19-1DC7-A541-9910-E4C084E85573}">
          <x14:formula1>
            <xm:f>Sheet2!$F$3:$F$5</xm:f>
          </x14:formula1>
          <xm:sqref>C54:C58</xm:sqref>
        </x14:dataValidation>
        <x14:dataValidation type="list" allowBlank="1" showInputMessage="1" showErrorMessage="1" xr:uid="{3248537D-B489-A848-AF5C-F04572764554}">
          <x14:formula1>
            <xm:f>Sheet2!$G$3:$G$8</xm:f>
          </x14:formula1>
          <xm:sqref>D54:D58</xm:sqref>
        </x14:dataValidation>
        <x14:dataValidation type="list" allowBlank="1" showInputMessage="1" showErrorMessage="1" xr:uid="{5AFF463B-0AF5-44D7-9781-FA3F47D883D9}">
          <x14:formula1>
            <xm:f>Sheet2!$E$10:$E$12</xm:f>
          </x14:formula1>
          <xm:sqref>D64:D68 D74:D78</xm:sqref>
        </x14:dataValidation>
        <x14:dataValidation type="list" allowBlank="1" showInputMessage="1" showErrorMessage="1" xr:uid="{3D61741C-B226-4800-93D5-A46A5B75EC1B}">
          <x14:formula1>
            <xm:f>Sheet2!$J$10:$J$13</xm:f>
          </x14:formula1>
          <xm:sqref>F64:F68 F74:F78</xm:sqref>
        </x14:dataValidation>
        <x14:dataValidation type="list" allowBlank="1" showInputMessage="1" showErrorMessage="1" xr:uid="{E65038D9-89DB-4829-8BA9-B5B3A588C675}">
          <x14:formula1>
            <xm:f>Sheet2!$C$3:$C$7</xm:f>
          </x14:formula1>
          <xm:sqref>D84:D88</xm:sqref>
        </x14:dataValidation>
        <x14:dataValidation type="list" allowBlank="1" showInputMessage="1" showErrorMessage="1" xr:uid="{CF068FD7-74D8-4A74-9D79-3CECBEDD9F4F}">
          <x14:formula1>
            <xm:f>Sheet2!$B$46:$B$47</xm:f>
          </x14:formula1>
          <xm:sqref>B23:B27</xm:sqref>
        </x14:dataValidation>
        <x14:dataValidation type="list" allowBlank="1" showInputMessage="1" showErrorMessage="1" xr:uid="{5E39FD35-52BB-4ADA-8619-2D104D876E3A}">
          <x14:formula1>
            <xm:f>Sheet2!$C$46:$C$50</xm:f>
          </x14:formula1>
          <xm:sqref>C23:C27</xm:sqref>
        </x14:dataValidation>
        <x14:dataValidation type="list" allowBlank="1" showInputMessage="1" showErrorMessage="1" xr:uid="{6A9723C3-49DE-42D2-BEF3-76D6EBE08A36}">
          <x14:formula1>
            <xm:f>Sheet2!$E$46:$E$69</xm:f>
          </x14:formula1>
          <xm:sqref>F24:F27</xm:sqref>
        </x14:dataValidation>
        <x14:dataValidation type="list" allowBlank="1" showInputMessage="1" showErrorMessage="1" xr:uid="{71CD7F6B-C878-4D64-980C-F6A6EAEE2DDC}">
          <x14:formula1>
            <xm:f>Sheet2!$E$47:$E$69</xm:f>
          </x14:formula1>
          <xm:sqref>F23</xm:sqref>
        </x14:dataValidation>
        <x14:dataValidation type="list" allowBlank="1" showInputMessage="1" showErrorMessage="1" xr:uid="{29A6DF85-D4B9-41E4-B2ED-68507EF6B8EA}">
          <x14:formula1>
            <xm:f>Sheet2!$D$47:$D$64</xm:f>
          </x14:formula1>
          <xm:sqref>D23:E27</xm:sqref>
        </x14:dataValidation>
        <x14:dataValidation type="list" allowBlank="1" showInputMessage="1" showErrorMessage="1" xr:uid="{1B1946E3-B144-4878-9089-ED0CA6A1B9B8}">
          <x14:formula1>
            <xm:f>Sheet2!$B$18:$B$23</xm:f>
          </x14:formula1>
          <xm:sqref>B13:B17</xm:sqref>
        </x14:dataValidation>
        <x14:dataValidation type="list" allowBlank="1" showInputMessage="1" showErrorMessage="1" xr:uid="{CEF01FB4-DBCF-4A29-988F-121976BBC8D9}">
          <x14:formula1>
            <xm:f>Sheet2!$C$18:$C$22</xm:f>
          </x14:formula1>
          <xm:sqref>C13:C17</xm:sqref>
        </x14:dataValidation>
        <x14:dataValidation type="list" allowBlank="1" showInputMessage="1" showErrorMessage="1" xr:uid="{4467F6EE-959C-440B-8D1F-5DC2A5290BD2}">
          <x14:formula1>
            <xm:f>Sheet2!$E$18:$E$41</xm:f>
          </x14:formula1>
          <xm:sqref>F13:F17</xm:sqref>
        </x14:dataValidation>
        <x14:dataValidation type="list" allowBlank="1" showInputMessage="1" showErrorMessage="1" xr:uid="{8F93C86C-7CF2-42D4-BC7A-C4A035B80C50}">
          <x14:formula1>
            <xm:f>Sheet2!$D$18:$D$39</xm:f>
          </x14:formula1>
          <xm:sqref>D13:E17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6f0771-2668-43ef-ba38-7e56a765f796">
      <Terms xmlns="http://schemas.microsoft.com/office/infopath/2007/PartnerControls"/>
    </lcf76f155ced4ddcb4097134ff3c332f>
    <TaxCatchAll xmlns="ec1ca5e4-af6b-4b5f-9a4f-378565fcad63" xsi:nil="true"/>
    <SharedWithUsers xmlns="ec1ca5e4-af6b-4b5f-9a4f-378565fcad63">
      <UserInfo>
        <DisplayName>Pace, Genevieve (United Kingdom)</DisplayName>
        <AccountId>133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BB820F7E784B458B85FAC6AA134B20" ma:contentTypeVersion="17" ma:contentTypeDescription="Create a new document." ma:contentTypeScope="" ma:versionID="23e4d4a122c4c5c4a31701f8fd420550">
  <xsd:schema xmlns:xsd="http://www.w3.org/2001/XMLSchema" xmlns:xs="http://www.w3.org/2001/XMLSchema" xmlns:p="http://schemas.microsoft.com/office/2006/metadata/properties" xmlns:ns2="066f0771-2668-43ef-ba38-7e56a765f796" xmlns:ns3="ec1ca5e4-af6b-4b5f-9a4f-378565fcad63" targetNamespace="http://schemas.microsoft.com/office/2006/metadata/properties" ma:root="true" ma:fieldsID="2f3b8a78081f67fb62e36c938b64ef94" ns2:_="" ns3:_="">
    <xsd:import namespace="066f0771-2668-43ef-ba38-7e56a765f796"/>
    <xsd:import namespace="ec1ca5e4-af6b-4b5f-9a4f-378565fcad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f0771-2668-43ef-ba38-7e56a765f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ca5e4-af6b-4b5f-9a4f-378565fcad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52933c9-8fa4-4db7-bfef-fc649e06c571}" ma:internalName="TaxCatchAll" ma:showField="CatchAllData" ma:web="ec1ca5e4-af6b-4b5f-9a4f-378565fcad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6DA52F-ADD9-4DF8-824E-F8F22418CC69}">
  <ds:schemaRefs>
    <ds:schemaRef ds:uri="http://schemas.microsoft.com/sharepoint/v3/contenttype/forms"/>
  </ds:schemaRefs>
</ds:datastoreItem>
</file>

<file path=customXml/itemProps2.xml><?xml version="1.0" encoding="utf-8"?>
<ds:datastoreItem xmlns:ds="http://schemas.openxmlformats.org/officeDocument/2006/customXml" ds:itemID="{4F9F6AC4-B307-42BE-868D-F9D526669C2E}">
  <ds:schemaRefs>
    <ds:schemaRef ds:uri="http://schemas.microsoft.com/office/2006/metadata/properties"/>
    <ds:schemaRef ds:uri="http://schemas.microsoft.com/office/infopath/2007/PartnerControls"/>
    <ds:schemaRef ds:uri="e266983e-bd0e-4845-8291-4d5033b30379"/>
    <ds:schemaRef ds:uri="b5945bd7-d5f2-44dc-b884-f9260d8ba6ae"/>
    <ds:schemaRef ds:uri="066f0771-2668-43ef-ba38-7e56a765f796"/>
    <ds:schemaRef ds:uri="ec1ca5e4-af6b-4b5f-9a4f-378565fcad63"/>
  </ds:schemaRefs>
</ds:datastoreItem>
</file>

<file path=customXml/itemProps3.xml><?xml version="1.0" encoding="utf-8"?>
<ds:datastoreItem xmlns:ds="http://schemas.openxmlformats.org/officeDocument/2006/customXml" ds:itemID="{75454452-B7BD-4A34-84C0-7E48865635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6f0771-2668-43ef-ba38-7e56a765f796"/>
    <ds:schemaRef ds:uri="ec1ca5e4-af6b-4b5f-9a4f-378565fca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Participation Collection Sheet</vt:lpstr>
      <vt:lpstr>Definition of Participant Type</vt:lpstr>
      <vt:lpstr>Sheet2</vt:lpstr>
      <vt:lpstr>result areas</vt:lpstr>
      <vt:lpstr>recommendation score calc</vt:lpstr>
      <vt:lpstr>Original Template- FOR INTERNAL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 Level 2 ProjectOrganiserTemplate</dc:title>
  <dc:subject/>
  <dc:creator>Microsoft Office User</dc:creator>
  <cp:keywords/>
  <dc:description/>
  <cp:lastModifiedBy>Guest, Harriet (Marketing - Arts)</cp:lastModifiedBy>
  <cp:revision/>
  <dcterms:created xsi:type="dcterms:W3CDTF">2017-11-08T09:30:14Z</dcterms:created>
  <dcterms:modified xsi:type="dcterms:W3CDTF">2024-08-05T18:59:07Z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0x010100490C6B55AC8A7348AB40961972C747C4</vt:lpwstr>
  </property>
  <property fmtid="{D5CDD505-2E9C-101B-9397-08002B2CF9AE}" pid="3" name="MediaServiceImageTags">
    <vt:lpwstr/>
  </property>
</Properties>
</file>